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총괄표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20" i="1" l="1"/>
  <c r="E19" i="1" s="1"/>
  <c r="D20" i="1"/>
  <c r="J19" i="1"/>
  <c r="J18" i="1" s="1"/>
  <c r="I19" i="1"/>
  <c r="K19" i="1" s="1"/>
  <c r="D19" i="1"/>
  <c r="F19" i="1" s="1"/>
  <c r="E18" i="1"/>
  <c r="E17" i="1" s="1"/>
  <c r="D18" i="1"/>
  <c r="J17" i="1"/>
  <c r="J16" i="1" s="1"/>
  <c r="I17" i="1"/>
  <c r="K17" i="1" s="1"/>
  <c r="D17" i="1"/>
  <c r="F17" i="1" s="1"/>
  <c r="E16" i="1"/>
  <c r="E15" i="1" s="1"/>
  <c r="D16" i="1"/>
  <c r="J15" i="1"/>
  <c r="I15" i="1"/>
  <c r="K15" i="1" s="1"/>
  <c r="D15" i="1"/>
  <c r="F15" i="1" s="1"/>
  <c r="K14" i="1"/>
  <c r="J14" i="1"/>
  <c r="I14" i="1"/>
  <c r="E14" i="1"/>
  <c r="E13" i="1" s="1"/>
  <c r="D14" i="1"/>
  <c r="J13" i="1"/>
  <c r="I13" i="1"/>
  <c r="K13" i="1" s="1"/>
  <c r="D13" i="1"/>
  <c r="F13" i="1" s="1"/>
  <c r="K12" i="1"/>
  <c r="J12" i="1"/>
  <c r="I12" i="1"/>
  <c r="E12" i="1"/>
  <c r="E11" i="1" s="1"/>
  <c r="D12" i="1"/>
  <c r="J11" i="1"/>
  <c r="I11" i="1"/>
  <c r="K11" i="1" s="1"/>
  <c r="D11" i="1"/>
  <c r="F11" i="1" s="1"/>
  <c r="K10" i="1"/>
  <c r="J10" i="1"/>
  <c r="I10" i="1"/>
  <c r="E10" i="1"/>
  <c r="E9" i="1" s="1"/>
  <c r="D10" i="1"/>
  <c r="J9" i="1"/>
  <c r="I9" i="1"/>
  <c r="K9" i="1" s="1"/>
  <c r="D9" i="1"/>
  <c r="F9" i="1" s="1"/>
  <c r="K8" i="1"/>
  <c r="J8" i="1"/>
  <c r="I8" i="1"/>
  <c r="E8" i="1"/>
  <c r="E7" i="1" s="1"/>
  <c r="E21" i="1" s="1"/>
  <c r="D8" i="1"/>
  <c r="J7" i="1"/>
  <c r="I7" i="1"/>
  <c r="K7" i="1" s="1"/>
  <c r="D7" i="1"/>
  <c r="F7" i="1" s="1"/>
  <c r="J21" i="1" l="1"/>
  <c r="F8" i="1"/>
  <c r="F10" i="1"/>
  <c r="F12" i="1"/>
  <c r="F14" i="1"/>
  <c r="F16" i="1"/>
  <c r="F18" i="1"/>
  <c r="F20" i="1"/>
  <c r="I16" i="1"/>
  <c r="K16" i="1" s="1"/>
  <c r="I18" i="1"/>
  <c r="K18" i="1" s="1"/>
  <c r="D21" i="1"/>
  <c r="F21" i="1" s="1"/>
  <c r="I21" i="1" l="1"/>
  <c r="K21" i="1" s="1"/>
</calcChain>
</file>

<file path=xl/sharedStrings.xml><?xml version="1.0" encoding="utf-8"?>
<sst xmlns="http://schemas.openxmlformats.org/spreadsheetml/2006/main" count="44" uniqueCount="40">
  <si>
    <t>2016년도 2차 추가경정 세입ㆍ세출  예산서</t>
    <phoneticPr fontId="2" type="noConversion"/>
  </si>
  <si>
    <t>(샬롬노인종합센터 입소)</t>
    <phoneticPr fontId="2" type="noConversion"/>
  </si>
  <si>
    <t>(1) 세입ㆍ세출 예산 총괄</t>
    <phoneticPr fontId="2" type="noConversion"/>
  </si>
  <si>
    <t>세입총괄</t>
    <phoneticPr fontId="2" type="noConversion"/>
  </si>
  <si>
    <t>세출총괄</t>
    <phoneticPr fontId="2" type="noConversion"/>
  </si>
  <si>
    <t>과목</t>
    <phoneticPr fontId="2" type="noConversion"/>
  </si>
  <si>
    <t>예산액
(A)</t>
    <phoneticPr fontId="2" type="noConversion"/>
  </si>
  <si>
    <t>전년도 예산액
(B)</t>
    <phoneticPr fontId="2" type="noConversion"/>
  </si>
  <si>
    <t>증감
(A)-(B)</t>
    <phoneticPr fontId="2" type="noConversion"/>
  </si>
  <si>
    <t>과목</t>
    <phoneticPr fontId="2" type="noConversion"/>
  </si>
  <si>
    <t>예산액
(A)</t>
    <phoneticPr fontId="2" type="noConversion"/>
  </si>
  <si>
    <t>전년도 예산액
(B)</t>
    <phoneticPr fontId="2" type="noConversion"/>
  </si>
  <si>
    <t>증감
(A)-(B)</t>
    <phoneticPr fontId="2" type="noConversion"/>
  </si>
  <si>
    <t>관항</t>
    <phoneticPr fontId="2" type="noConversion"/>
  </si>
  <si>
    <t>관항</t>
    <phoneticPr fontId="2" type="noConversion"/>
  </si>
  <si>
    <t>입소자부담금수입</t>
    <phoneticPr fontId="2" type="noConversion"/>
  </si>
  <si>
    <t>사무비</t>
    <phoneticPr fontId="2" type="noConversion"/>
  </si>
  <si>
    <t>입소비용수입</t>
    <phoneticPr fontId="2" type="noConversion"/>
  </si>
  <si>
    <t>인건비</t>
    <phoneticPr fontId="2" type="noConversion"/>
  </si>
  <si>
    <t>보조금수입</t>
    <phoneticPr fontId="2" type="noConversion"/>
  </si>
  <si>
    <t>업무추진비</t>
    <phoneticPr fontId="2" type="noConversion"/>
  </si>
  <si>
    <t>경상보보금수입</t>
    <phoneticPr fontId="2" type="noConversion"/>
  </si>
  <si>
    <t>운영비</t>
    <phoneticPr fontId="2" type="noConversion"/>
  </si>
  <si>
    <t>후원금</t>
    <phoneticPr fontId="2" type="noConversion"/>
  </si>
  <si>
    <t>재산조성비</t>
    <phoneticPr fontId="2" type="noConversion"/>
  </si>
  <si>
    <t>시설비</t>
    <phoneticPr fontId="2" type="noConversion"/>
  </si>
  <si>
    <t>요양급여수입</t>
    <phoneticPr fontId="2" type="noConversion"/>
  </si>
  <si>
    <t>사업비</t>
    <phoneticPr fontId="2" type="noConversion"/>
  </si>
  <si>
    <t>장기요양급여수입</t>
    <phoneticPr fontId="2" type="noConversion"/>
  </si>
  <si>
    <t>전입금</t>
    <phoneticPr fontId="2" type="noConversion"/>
  </si>
  <si>
    <t>전입금</t>
    <phoneticPr fontId="2" type="noConversion"/>
  </si>
  <si>
    <t>잡지출</t>
    <phoneticPr fontId="2" type="noConversion"/>
  </si>
  <si>
    <t>이월금</t>
    <phoneticPr fontId="2" type="noConversion"/>
  </si>
  <si>
    <t>이월금</t>
    <phoneticPr fontId="2" type="noConversion"/>
  </si>
  <si>
    <t>예비비및기타</t>
    <phoneticPr fontId="2" type="noConversion"/>
  </si>
  <si>
    <t>잡수입</t>
    <phoneticPr fontId="2" type="noConversion"/>
  </si>
  <si>
    <t>예비비및기타</t>
    <phoneticPr fontId="2" type="noConversion"/>
  </si>
  <si>
    <t>잡수입</t>
    <phoneticPr fontId="2" type="noConversion"/>
  </si>
  <si>
    <t>세입총계</t>
    <phoneticPr fontId="2" type="noConversion"/>
  </si>
  <si>
    <t>세출총계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</si>
</sst>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 wrapText="1"/>
    </xf>
    <xf numFmtId="177" fontId="3" fillId="0" borderId="12" xfId="0" applyNumberFormat="1" applyFont="1" applyBorder="1" applyAlignment="1">
      <alignment horizontal="center" vertical="center" wrapText="1"/>
    </xf>
    <xf numFmtId="176" fontId="0" fillId="0" borderId="9" xfId="0" applyNumberFormat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76" fontId="4" fillId="0" borderId="7" xfId="0" applyNumberFormat="1" applyFont="1" applyBorder="1" applyAlignment="1">
      <alignment horizontal="right" vertical="center" wrapText="1"/>
    </xf>
    <xf numFmtId="176" fontId="4" fillId="0" borderId="9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vertical="center"/>
    </xf>
    <xf numFmtId="0" fontId="0" fillId="0" borderId="7" xfId="0" applyBorder="1" applyAlignment="1">
      <alignment vertical="center"/>
    </xf>
    <xf numFmtId="176" fontId="4" fillId="0" borderId="1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78" fontId="4" fillId="0" borderId="6" xfId="0" applyNumberFormat="1" applyFont="1" applyBorder="1" applyAlignment="1">
      <alignment horizontal="left" vertical="center"/>
    </xf>
    <xf numFmtId="178" fontId="0" fillId="0" borderId="7" xfId="0" applyNumberForma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176" fontId="4" fillId="0" borderId="13" xfId="0" applyNumberFormat="1" applyFont="1" applyBorder="1" applyAlignment="1">
      <alignment horizontal="right" vertical="center" wrapText="1"/>
    </xf>
    <xf numFmtId="0" fontId="4" fillId="0" borderId="15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176" fontId="0" fillId="0" borderId="0" xfId="0" applyNumberFormat="1" applyBorder="1">
      <alignment vertical="center"/>
    </xf>
    <xf numFmtId="0" fontId="4" fillId="0" borderId="18" xfId="0" applyFont="1" applyBorder="1" applyAlignment="1">
      <alignment vertical="center"/>
    </xf>
    <xf numFmtId="0" fontId="0" fillId="0" borderId="7" xfId="0" applyBorder="1" applyAlignment="1">
      <alignment horizontal="left"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76" fontId="0" fillId="0" borderId="7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7" xfId="0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6" fontId="3" fillId="0" borderId="22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center" vertical="center"/>
    </xf>
    <xf numFmtId="176" fontId="3" fillId="0" borderId="22" xfId="0" applyNumberFormat="1" applyFont="1" applyBorder="1">
      <alignment vertical="center"/>
    </xf>
    <xf numFmtId="176" fontId="3" fillId="0" borderId="25" xfId="0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6&#45380;%20&#49388;&#47212;&#45432;&#51064;&#51333;&#54633;&#49468;&#53552;%20&#50696;&#49328;&#49436;(&#51077;&#49548;)-2&#52264;&#52628;&#44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세입내역"/>
      <sheetName val="세출내역"/>
    </sheetNames>
    <sheetDataSet>
      <sheetData sheetId="0"/>
      <sheetData sheetId="1">
        <row r="5">
          <cell r="D5">
            <v>70510520</v>
          </cell>
        </row>
        <row r="6">
          <cell r="E6">
            <v>86276150</v>
          </cell>
        </row>
        <row r="15">
          <cell r="D15">
            <v>24540000</v>
          </cell>
          <cell r="E15">
            <v>10000000</v>
          </cell>
        </row>
        <row r="19">
          <cell r="D19">
            <v>3000000</v>
          </cell>
        </row>
        <row r="21">
          <cell r="E21">
            <v>6000000</v>
          </cell>
        </row>
        <row r="24">
          <cell r="D24">
            <v>315192530</v>
          </cell>
          <cell r="E24">
            <v>277415350</v>
          </cell>
        </row>
        <row r="35">
          <cell r="D35">
            <v>1000000</v>
          </cell>
          <cell r="E35">
            <v>1000000</v>
          </cell>
        </row>
        <row r="38">
          <cell r="D38">
            <v>11637992</v>
          </cell>
          <cell r="E38">
            <v>11637992</v>
          </cell>
        </row>
        <row r="41">
          <cell r="D41">
            <v>12050000</v>
          </cell>
          <cell r="E41">
            <v>18050000</v>
          </cell>
        </row>
      </sheetData>
      <sheetData sheetId="2">
        <row r="6">
          <cell r="D6">
            <v>343579700</v>
          </cell>
          <cell r="E6">
            <v>326072790</v>
          </cell>
        </row>
        <row r="32">
          <cell r="D32">
            <v>1400000</v>
          </cell>
          <cell r="E32">
            <v>1500000</v>
          </cell>
        </row>
        <row r="36">
          <cell r="D36">
            <v>24200000</v>
          </cell>
          <cell r="E36">
            <v>25000000</v>
          </cell>
        </row>
        <row r="44">
          <cell r="D44">
            <v>27960000</v>
          </cell>
          <cell r="E44">
            <v>15040000</v>
          </cell>
        </row>
        <row r="52">
          <cell r="D52">
            <v>37190000</v>
          </cell>
          <cell r="E52">
            <v>36300000</v>
          </cell>
        </row>
        <row r="60">
          <cell r="D60">
            <v>3000000</v>
          </cell>
          <cell r="E60">
            <v>6400000</v>
          </cell>
        </row>
        <row r="69">
          <cell r="D69">
            <v>0</v>
          </cell>
          <cell r="E69">
            <v>0</v>
          </cell>
        </row>
        <row r="73">
          <cell r="D73">
            <v>601342</v>
          </cell>
          <cell r="E73">
            <v>66702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F16" sqref="F16"/>
    </sheetView>
  </sheetViews>
  <sheetFormatPr defaultRowHeight="16.5" x14ac:dyDescent="0.3"/>
  <cols>
    <col min="1" max="2" width="8.625" customWidth="1"/>
    <col min="3" max="3" width="8.625" style="3" customWidth="1"/>
    <col min="4" max="4" width="13.875" style="3" bestFit="1" customWidth="1"/>
    <col min="5" max="6" width="16.625" style="4" customWidth="1"/>
    <col min="7" max="7" width="8.625" customWidth="1"/>
    <col min="8" max="8" width="13" bestFit="1" customWidth="1"/>
    <col min="9" max="9" width="13.875" bestFit="1" customWidth="1"/>
    <col min="10" max="11" width="16.625" style="4" customWidth="1"/>
  </cols>
  <sheetData>
    <row r="1" spans="1:11" ht="26.2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7.25" thickBot="1" x14ac:dyDescent="0.35">
      <c r="A3" t="s">
        <v>2</v>
      </c>
    </row>
    <row r="4" spans="1:11" ht="25.5" customHeight="1" x14ac:dyDescent="0.3">
      <c r="A4" s="5" t="s">
        <v>3</v>
      </c>
      <c r="B4" s="6"/>
      <c r="C4" s="6"/>
      <c r="D4" s="6"/>
      <c r="E4" s="6"/>
      <c r="F4" s="7"/>
      <c r="G4" s="8" t="s">
        <v>4</v>
      </c>
      <c r="H4" s="9"/>
      <c r="I4" s="9"/>
      <c r="J4" s="9"/>
      <c r="K4" s="10"/>
    </row>
    <row r="5" spans="1:11" ht="25.5" customHeight="1" x14ac:dyDescent="0.3">
      <c r="A5" s="11" t="s">
        <v>5</v>
      </c>
      <c r="B5" s="12"/>
      <c r="C5" s="12"/>
      <c r="D5" s="13" t="s">
        <v>6</v>
      </c>
      <c r="E5" s="13" t="s">
        <v>7</v>
      </c>
      <c r="F5" s="14" t="s">
        <v>8</v>
      </c>
      <c r="G5" s="15" t="s">
        <v>9</v>
      </c>
      <c r="H5" s="12"/>
      <c r="I5" s="13" t="s">
        <v>10</v>
      </c>
      <c r="J5" s="13" t="s">
        <v>11</v>
      </c>
      <c r="K5" s="16" t="s">
        <v>12</v>
      </c>
    </row>
    <row r="6" spans="1:11" ht="25.5" customHeight="1" x14ac:dyDescent="0.3">
      <c r="A6" s="11" t="s">
        <v>13</v>
      </c>
      <c r="B6" s="12"/>
      <c r="C6" s="12"/>
      <c r="D6" s="17"/>
      <c r="E6" s="17"/>
      <c r="F6" s="18"/>
      <c r="G6" s="15" t="s">
        <v>14</v>
      </c>
      <c r="H6" s="12"/>
      <c r="I6" s="17"/>
      <c r="J6" s="17"/>
      <c r="K6" s="19"/>
    </row>
    <row r="7" spans="1:11" ht="25.5" customHeight="1" x14ac:dyDescent="0.3">
      <c r="A7" s="20" t="s">
        <v>15</v>
      </c>
      <c r="B7" s="21"/>
      <c r="C7" s="21"/>
      <c r="D7" s="22">
        <f>D8</f>
        <v>70510520</v>
      </c>
      <c r="E7" s="22">
        <f>E8</f>
        <v>86276150</v>
      </c>
      <c r="F7" s="23">
        <f>D7-E7</f>
        <v>-15765630</v>
      </c>
      <c r="G7" s="24" t="s">
        <v>16</v>
      </c>
      <c r="H7" s="25"/>
      <c r="I7" s="22">
        <f>SUM(I8:I10)</f>
        <v>369179700</v>
      </c>
      <c r="J7" s="22">
        <f>SUM(J8:J10)</f>
        <v>352572790</v>
      </c>
      <c r="K7" s="26">
        <f>I7-J7</f>
        <v>16606910</v>
      </c>
    </row>
    <row r="8" spans="1:11" ht="25.5" customHeight="1" x14ac:dyDescent="0.3">
      <c r="A8" s="27"/>
      <c r="B8" s="28" t="s">
        <v>17</v>
      </c>
      <c r="C8" s="28"/>
      <c r="D8" s="22">
        <f>[1]세입내역!D5</f>
        <v>70510520</v>
      </c>
      <c r="E8" s="22">
        <f>[1]세입내역!E6</f>
        <v>86276150</v>
      </c>
      <c r="F8" s="23">
        <f t="shared" ref="F8:F20" si="0">D8-E8</f>
        <v>-15765630</v>
      </c>
      <c r="G8" s="29"/>
      <c r="H8" s="30" t="s">
        <v>18</v>
      </c>
      <c r="I8" s="22">
        <f>[1]세출내역!D6</f>
        <v>343579700</v>
      </c>
      <c r="J8" s="22">
        <f>[1]세출내역!E6</f>
        <v>326072790</v>
      </c>
      <c r="K8" s="26">
        <f t="shared" ref="K8:K19" si="1">I8-J8</f>
        <v>17506910</v>
      </c>
    </row>
    <row r="9" spans="1:11" ht="25.5" customHeight="1" x14ac:dyDescent="0.3">
      <c r="A9" s="31" t="s">
        <v>19</v>
      </c>
      <c r="B9" s="32"/>
      <c r="C9" s="32"/>
      <c r="D9" s="22">
        <f>D10</f>
        <v>24540000</v>
      </c>
      <c r="E9" s="22">
        <f>E10</f>
        <v>10000000</v>
      </c>
      <c r="F9" s="23">
        <f t="shared" si="0"/>
        <v>14540000</v>
      </c>
      <c r="G9" s="29"/>
      <c r="H9" s="33" t="s">
        <v>20</v>
      </c>
      <c r="I9" s="22">
        <f>[1]세출내역!D32</f>
        <v>1400000</v>
      </c>
      <c r="J9" s="22">
        <f>[1]세출내역!E32</f>
        <v>1500000</v>
      </c>
      <c r="K9" s="26">
        <f t="shared" si="1"/>
        <v>-100000</v>
      </c>
    </row>
    <row r="10" spans="1:11" ht="25.5" customHeight="1" x14ac:dyDescent="0.3">
      <c r="A10" s="27"/>
      <c r="B10" s="34" t="s">
        <v>21</v>
      </c>
      <c r="C10" s="34"/>
      <c r="D10" s="22">
        <f>[1]세입내역!D15</f>
        <v>24540000</v>
      </c>
      <c r="E10" s="22">
        <f>[1]세입내역!E15</f>
        <v>10000000</v>
      </c>
      <c r="F10" s="23">
        <f t="shared" si="0"/>
        <v>14540000</v>
      </c>
      <c r="G10" s="35"/>
      <c r="H10" s="30" t="s">
        <v>22</v>
      </c>
      <c r="I10" s="22">
        <f>[1]세출내역!D36</f>
        <v>24200000</v>
      </c>
      <c r="J10" s="36">
        <f>[1]세출내역!E36</f>
        <v>25000000</v>
      </c>
      <c r="K10" s="26">
        <f t="shared" si="1"/>
        <v>-800000</v>
      </c>
    </row>
    <row r="11" spans="1:11" ht="25.5" customHeight="1" x14ac:dyDescent="0.3">
      <c r="A11" s="20" t="s">
        <v>23</v>
      </c>
      <c r="B11" s="21"/>
      <c r="C11" s="21"/>
      <c r="D11" s="22">
        <f>D12</f>
        <v>3000000</v>
      </c>
      <c r="E11" s="22">
        <f>E12</f>
        <v>6000000</v>
      </c>
      <c r="F11" s="23">
        <f t="shared" si="0"/>
        <v>-3000000</v>
      </c>
      <c r="G11" s="37" t="s">
        <v>24</v>
      </c>
      <c r="H11" s="38"/>
      <c r="I11" s="22">
        <f>I12</f>
        <v>27960000</v>
      </c>
      <c r="J11" s="36">
        <f>J12</f>
        <v>15040000</v>
      </c>
      <c r="K11" s="26">
        <f t="shared" si="1"/>
        <v>12920000</v>
      </c>
    </row>
    <row r="12" spans="1:11" ht="25.5" customHeight="1" x14ac:dyDescent="0.3">
      <c r="A12" s="27"/>
      <c r="B12" s="28" t="s">
        <v>23</v>
      </c>
      <c r="C12" s="28"/>
      <c r="D12" s="22">
        <f>[1]세입내역!D19</f>
        <v>3000000</v>
      </c>
      <c r="E12" s="22">
        <f>[1]세입내역!E21</f>
        <v>6000000</v>
      </c>
      <c r="F12" s="23">
        <f t="shared" si="0"/>
        <v>-3000000</v>
      </c>
      <c r="G12" s="39"/>
      <c r="H12" s="40" t="s">
        <v>25</v>
      </c>
      <c r="I12" s="22">
        <f>[1]세출내역!D44</f>
        <v>27960000</v>
      </c>
      <c r="J12" s="41">
        <f>[1]세출내역!E44</f>
        <v>15040000</v>
      </c>
      <c r="K12" s="26">
        <f t="shared" si="1"/>
        <v>12920000</v>
      </c>
    </row>
    <row r="13" spans="1:11" ht="25.5" customHeight="1" x14ac:dyDescent="0.3">
      <c r="A13" s="20" t="s">
        <v>26</v>
      </c>
      <c r="B13" s="21"/>
      <c r="C13" s="21"/>
      <c r="D13" s="22">
        <f>D14</f>
        <v>315192530</v>
      </c>
      <c r="E13" s="22">
        <f>E14</f>
        <v>277415350</v>
      </c>
      <c r="F13" s="23">
        <f t="shared" si="0"/>
        <v>37777180</v>
      </c>
      <c r="G13" s="37" t="s">
        <v>27</v>
      </c>
      <c r="H13" s="38"/>
      <c r="I13" s="22">
        <f>SUM(I14:I15)</f>
        <v>40190000</v>
      </c>
      <c r="J13" s="22">
        <f>SUM(J14:J15)</f>
        <v>42700000</v>
      </c>
      <c r="K13" s="26">
        <f t="shared" si="1"/>
        <v>-2510000</v>
      </c>
    </row>
    <row r="14" spans="1:11" ht="25.5" customHeight="1" x14ac:dyDescent="0.3">
      <c r="A14" s="27"/>
      <c r="B14" s="28" t="s">
        <v>28</v>
      </c>
      <c r="C14" s="28"/>
      <c r="D14" s="22">
        <f>[1]세입내역!D24</f>
        <v>315192530</v>
      </c>
      <c r="E14" s="22">
        <f>[1]세입내역!E24</f>
        <v>277415350</v>
      </c>
      <c r="F14" s="23">
        <f t="shared" si="0"/>
        <v>37777180</v>
      </c>
      <c r="G14" s="42"/>
      <c r="H14" s="30" t="s">
        <v>22</v>
      </c>
      <c r="I14" s="22">
        <f>[1]세출내역!D52</f>
        <v>37190000</v>
      </c>
      <c r="J14" s="36">
        <f>[1]세출내역!E52</f>
        <v>36300000</v>
      </c>
      <c r="K14" s="26">
        <f t="shared" si="1"/>
        <v>890000</v>
      </c>
    </row>
    <row r="15" spans="1:11" ht="25.5" customHeight="1" x14ac:dyDescent="0.3">
      <c r="A15" s="27" t="s">
        <v>29</v>
      </c>
      <c r="B15" s="43"/>
      <c r="C15" s="43"/>
      <c r="D15" s="22">
        <f>D16</f>
        <v>1000000</v>
      </c>
      <c r="E15" s="22">
        <f>E16</f>
        <v>1000000</v>
      </c>
      <c r="F15" s="23">
        <f t="shared" si="0"/>
        <v>0</v>
      </c>
      <c r="G15" s="44"/>
      <c r="H15" s="30" t="s">
        <v>27</v>
      </c>
      <c r="I15" s="22">
        <f>[1]세출내역!D60</f>
        <v>3000000</v>
      </c>
      <c r="J15" s="36">
        <f>[1]세출내역!E60</f>
        <v>6400000</v>
      </c>
      <c r="K15" s="26">
        <f t="shared" si="1"/>
        <v>-3400000</v>
      </c>
    </row>
    <row r="16" spans="1:11" ht="25.5" customHeight="1" x14ac:dyDescent="0.3">
      <c r="A16" s="27"/>
      <c r="B16" s="34" t="s">
        <v>30</v>
      </c>
      <c r="C16" s="34"/>
      <c r="D16" s="22">
        <f>[1]세입내역!D35</f>
        <v>1000000</v>
      </c>
      <c r="E16" s="22">
        <f>[1]세입내역!E35</f>
        <v>1000000</v>
      </c>
      <c r="F16" s="23">
        <f t="shared" si="0"/>
        <v>0</v>
      </c>
      <c r="G16" s="45" t="s">
        <v>31</v>
      </c>
      <c r="H16" s="46"/>
      <c r="I16" s="22">
        <f>I17</f>
        <v>0</v>
      </c>
      <c r="J16" s="22">
        <f>J17</f>
        <v>0</v>
      </c>
      <c r="K16" s="26">
        <f t="shared" si="1"/>
        <v>0</v>
      </c>
    </row>
    <row r="17" spans="1:11" ht="25.5" customHeight="1" x14ac:dyDescent="0.3">
      <c r="A17" s="27" t="s">
        <v>32</v>
      </c>
      <c r="B17" s="34"/>
      <c r="C17" s="34"/>
      <c r="D17" s="22">
        <f>D18</f>
        <v>11637992</v>
      </c>
      <c r="E17" s="22">
        <f>E18</f>
        <v>11637992</v>
      </c>
      <c r="F17" s="23">
        <f t="shared" si="0"/>
        <v>0</v>
      </c>
      <c r="G17" s="29"/>
      <c r="H17" s="30" t="s">
        <v>31</v>
      </c>
      <c r="I17" s="22">
        <f>[1]세출내역!D69</f>
        <v>0</v>
      </c>
      <c r="J17" s="22">
        <f>[1]세출내역!E69</f>
        <v>0</v>
      </c>
      <c r="K17" s="26">
        <f t="shared" si="1"/>
        <v>0</v>
      </c>
    </row>
    <row r="18" spans="1:11" ht="25.5" customHeight="1" x14ac:dyDescent="0.3">
      <c r="A18" s="27"/>
      <c r="B18" s="34" t="s">
        <v>33</v>
      </c>
      <c r="C18" s="34"/>
      <c r="D18" s="22">
        <f>[1]세입내역!D38</f>
        <v>11637992</v>
      </c>
      <c r="E18" s="22">
        <f>[1]세입내역!E38</f>
        <v>11637992</v>
      </c>
      <c r="F18" s="23">
        <f t="shared" si="0"/>
        <v>0</v>
      </c>
      <c r="G18" s="47" t="s">
        <v>34</v>
      </c>
      <c r="H18" s="48"/>
      <c r="I18" s="49">
        <f>I19</f>
        <v>601342</v>
      </c>
      <c r="J18" s="49">
        <f>J19</f>
        <v>66702</v>
      </c>
      <c r="K18" s="26">
        <f t="shared" si="1"/>
        <v>534640</v>
      </c>
    </row>
    <row r="19" spans="1:11" ht="25.5" customHeight="1" x14ac:dyDescent="0.3">
      <c r="A19" s="20" t="s">
        <v>35</v>
      </c>
      <c r="B19" s="21"/>
      <c r="C19" s="21"/>
      <c r="D19" s="22">
        <f>D20</f>
        <v>12050000</v>
      </c>
      <c r="E19" s="22">
        <f>E20</f>
        <v>18050000</v>
      </c>
      <c r="F19" s="23">
        <f t="shared" si="0"/>
        <v>-6000000</v>
      </c>
      <c r="G19" s="50"/>
      <c r="H19" s="51" t="s">
        <v>36</v>
      </c>
      <c r="I19" s="49">
        <f>[1]세출내역!D73</f>
        <v>601342</v>
      </c>
      <c r="J19" s="49">
        <f>[1]세출내역!E73</f>
        <v>66702</v>
      </c>
      <c r="K19" s="26">
        <f t="shared" si="1"/>
        <v>534640</v>
      </c>
    </row>
    <row r="20" spans="1:11" ht="25.5" customHeight="1" x14ac:dyDescent="0.3">
      <c r="A20" s="27"/>
      <c r="B20" s="28" t="s">
        <v>37</v>
      </c>
      <c r="C20" s="28"/>
      <c r="D20" s="22">
        <f>[1]세입내역!D41</f>
        <v>12050000</v>
      </c>
      <c r="E20" s="22">
        <f>[1]세입내역!E41</f>
        <v>18050000</v>
      </c>
      <c r="F20" s="23">
        <f t="shared" si="0"/>
        <v>-6000000</v>
      </c>
      <c r="G20" s="24"/>
      <c r="H20" s="25"/>
      <c r="I20" s="22"/>
      <c r="J20" s="22"/>
      <c r="K20" s="26"/>
    </row>
    <row r="21" spans="1:11" ht="25.5" customHeight="1" thickBot="1" x14ac:dyDescent="0.35">
      <c r="A21" s="52" t="s">
        <v>38</v>
      </c>
      <c r="B21" s="53"/>
      <c r="C21" s="53"/>
      <c r="D21" s="54">
        <f>D7+D11+D9+D13+D17+D15+D19</f>
        <v>437931042</v>
      </c>
      <c r="E21" s="54">
        <f>E7+E11+E9+E13+E17+E15+E19</f>
        <v>410379492</v>
      </c>
      <c r="F21" s="55">
        <f>D21-E21</f>
        <v>27551550</v>
      </c>
      <c r="G21" s="56" t="s">
        <v>39</v>
      </c>
      <c r="H21" s="53"/>
      <c r="I21" s="57">
        <f>I7+I11+I13+I16+I18</f>
        <v>437931042</v>
      </c>
      <c r="J21" s="57">
        <f>J7+J11+J13+J16+J18</f>
        <v>410379492</v>
      </c>
      <c r="K21" s="58">
        <f>I21-J21</f>
        <v>27551550</v>
      </c>
    </row>
    <row r="22" spans="1:11" x14ac:dyDescent="0.3">
      <c r="A22" s="59"/>
      <c r="B22" s="59"/>
      <c r="C22" s="59"/>
      <c r="D22" s="59"/>
      <c r="E22" s="60"/>
      <c r="F22" s="60"/>
      <c r="G22" s="59"/>
      <c r="H22" s="59"/>
      <c r="I22" s="59"/>
      <c r="J22" s="60"/>
      <c r="K22" s="60"/>
    </row>
    <row r="24" spans="1:11" x14ac:dyDescent="0.3">
      <c r="C24"/>
      <c r="D24"/>
      <c r="J24"/>
      <c r="K24"/>
    </row>
    <row r="25" spans="1:11" x14ac:dyDescent="0.3">
      <c r="C25"/>
      <c r="D25"/>
      <c r="J25"/>
      <c r="K25"/>
    </row>
  </sheetData>
  <mergeCells count="29">
    <mergeCell ref="G16:H16"/>
    <mergeCell ref="G18:H18"/>
    <mergeCell ref="A19:C19"/>
    <mergeCell ref="B20:C20"/>
    <mergeCell ref="G20:H20"/>
    <mergeCell ref="A21:C21"/>
    <mergeCell ref="G21:H21"/>
    <mergeCell ref="B8:C8"/>
    <mergeCell ref="A9:C9"/>
    <mergeCell ref="A11:C11"/>
    <mergeCell ref="B12:C12"/>
    <mergeCell ref="A13:C13"/>
    <mergeCell ref="B14:C14"/>
    <mergeCell ref="J5:J6"/>
    <mergeCell ref="K5:K6"/>
    <mergeCell ref="A6:C6"/>
    <mergeCell ref="G6:H6"/>
    <mergeCell ref="A7:C7"/>
    <mergeCell ref="G7:H7"/>
    <mergeCell ref="A1:K1"/>
    <mergeCell ref="A2:K2"/>
    <mergeCell ref="A4:F4"/>
    <mergeCell ref="G4:K4"/>
    <mergeCell ref="A5:C5"/>
    <mergeCell ref="D5:D6"/>
    <mergeCell ref="E5:E6"/>
    <mergeCell ref="F5:F6"/>
    <mergeCell ref="G5:H5"/>
    <mergeCell ref="I5:I6"/>
  </mergeCells>
  <phoneticPr fontId="2" type="noConversion"/>
  <pageMargins left="1.1023622047244095" right="0.31496062992125984" top="0.74803149606299213" bottom="0.74803149606299213" header="0.31496062992125984" footer="0.31496062992125984"/>
  <pageSetup paperSize="9" scale="83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2016-12-15T07:14:56Z</dcterms:created>
  <dcterms:modified xsi:type="dcterms:W3CDTF">2016-12-15T07:17:00Z</dcterms:modified>
</cp:coreProperties>
</file>