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3715" windowHeight="9855"/>
  </bookViews>
  <sheets>
    <sheet name="총괄표 (입소)" sheetId="1" r:id="rId1"/>
    <sheet name="총괄표 (방문요양)" sheetId="2" r:id="rId2"/>
  </sheets>
  <externalReferences>
    <externalReference r:id="rId3"/>
    <externalReference r:id="rId4"/>
  </externalReferences>
  <calcPr calcId="125725"/>
</workbook>
</file>

<file path=xl/calcChain.xml><?xml version="1.0" encoding="utf-8"?>
<calcChain xmlns="http://schemas.openxmlformats.org/spreadsheetml/2006/main">
  <c r="K19" i="2"/>
  <c r="J19"/>
  <c r="L19" s="1"/>
  <c r="K18"/>
  <c r="J18"/>
  <c r="L18" s="1"/>
  <c r="K17"/>
  <c r="J17"/>
  <c r="L17" s="1"/>
  <c r="L16"/>
  <c r="J16"/>
  <c r="E16"/>
  <c r="D16"/>
  <c r="F16" s="1"/>
  <c r="K15"/>
  <c r="J15"/>
  <c r="L15" s="1"/>
  <c r="E15"/>
  <c r="D15"/>
  <c r="F15" s="1"/>
  <c r="K14"/>
  <c r="J14"/>
  <c r="L14" s="1"/>
  <c r="D14"/>
  <c r="F14" s="1"/>
  <c r="K13"/>
  <c r="J13"/>
  <c r="L13" s="1"/>
  <c r="E13"/>
  <c r="D13"/>
  <c r="F13" s="1"/>
  <c r="K12"/>
  <c r="J12"/>
  <c r="L12" s="1"/>
  <c r="E12"/>
  <c r="D12"/>
  <c r="F12" s="1"/>
  <c r="K11"/>
  <c r="J11"/>
  <c r="L11" s="1"/>
  <c r="E11"/>
  <c r="D11"/>
  <c r="F11" s="1"/>
  <c r="K10"/>
  <c r="J10"/>
  <c r="L10" s="1"/>
  <c r="E10"/>
  <c r="D10"/>
  <c r="F10" s="1"/>
  <c r="K9"/>
  <c r="J9"/>
  <c r="L9" s="1"/>
  <c r="E9"/>
  <c r="D9"/>
  <c r="F9" s="1"/>
  <c r="K8"/>
  <c r="J8"/>
  <c r="L8" s="1"/>
  <c r="E8"/>
  <c r="D8"/>
  <c r="F8" s="1"/>
  <c r="K7"/>
  <c r="K20" s="1"/>
  <c r="J7"/>
  <c r="L7" s="1"/>
  <c r="E7"/>
  <c r="E20" s="1"/>
  <c r="D7"/>
  <c r="D20" s="1"/>
  <c r="F20" s="1"/>
  <c r="E20" i="1"/>
  <c r="D20"/>
  <c r="F20" s="1"/>
  <c r="J19"/>
  <c r="I19"/>
  <c r="K19" s="1"/>
  <c r="E19"/>
  <c r="D19"/>
  <c r="F19" s="1"/>
  <c r="J18"/>
  <c r="I18"/>
  <c r="K18" s="1"/>
  <c r="E18"/>
  <c r="D18"/>
  <c r="F18" s="1"/>
  <c r="J17"/>
  <c r="I17"/>
  <c r="K17" s="1"/>
  <c r="E17"/>
  <c r="D17"/>
  <c r="F17" s="1"/>
  <c r="J16"/>
  <c r="I16"/>
  <c r="K16" s="1"/>
  <c r="E16"/>
  <c r="D16"/>
  <c r="F16" s="1"/>
  <c r="J15"/>
  <c r="I15"/>
  <c r="K15" s="1"/>
  <c r="E15"/>
  <c r="D15"/>
  <c r="F15" s="1"/>
  <c r="J14"/>
  <c r="I14"/>
  <c r="K14" s="1"/>
  <c r="E14"/>
  <c r="D14"/>
  <c r="F14" s="1"/>
  <c r="J13"/>
  <c r="I13"/>
  <c r="K13" s="1"/>
  <c r="E13"/>
  <c r="D13"/>
  <c r="F13" s="1"/>
  <c r="J12"/>
  <c r="I12"/>
  <c r="K12" s="1"/>
  <c r="E12"/>
  <c r="D12"/>
  <c r="F12" s="1"/>
  <c r="J11"/>
  <c r="I11"/>
  <c r="K11" s="1"/>
  <c r="E11"/>
  <c r="D11"/>
  <c r="F11" s="1"/>
  <c r="J10"/>
  <c r="I10"/>
  <c r="K10" s="1"/>
  <c r="E10"/>
  <c r="D10"/>
  <c r="F10" s="1"/>
  <c r="J9"/>
  <c r="I9"/>
  <c r="K9" s="1"/>
  <c r="E9"/>
  <c r="D9"/>
  <c r="F9" s="1"/>
  <c r="J8"/>
  <c r="I8"/>
  <c r="K8" s="1"/>
  <c r="E8"/>
  <c r="D8"/>
  <c r="F8" s="1"/>
  <c r="J7"/>
  <c r="J21" s="1"/>
  <c r="I7"/>
  <c r="K7" s="1"/>
  <c r="E7"/>
  <c r="E21" s="1"/>
  <c r="D7"/>
  <c r="D21" s="1"/>
  <c r="F7" i="2" l="1"/>
  <c r="J20"/>
  <c r="L20" s="1"/>
  <c r="F21" i="1"/>
  <c r="F7"/>
  <c r="I21"/>
  <c r="K21" s="1"/>
</calcChain>
</file>

<file path=xl/sharedStrings.xml><?xml version="1.0" encoding="utf-8"?>
<sst xmlns="http://schemas.openxmlformats.org/spreadsheetml/2006/main" count="84" uniqueCount="34">
  <si>
    <t>2016년도 세입ㆍ세출  예산서</t>
    <phoneticPr fontId="2" type="noConversion"/>
  </si>
  <si>
    <t>(샬롬노인종합센터 입소)</t>
    <phoneticPr fontId="2" type="noConversion"/>
  </si>
  <si>
    <t>(1) 세입ㆍ세출 예산 총괄</t>
    <phoneticPr fontId="2" type="noConversion"/>
  </si>
  <si>
    <t>세입총괄</t>
    <phoneticPr fontId="2" type="noConversion"/>
  </si>
  <si>
    <t>세출총괄</t>
    <phoneticPr fontId="2" type="noConversion"/>
  </si>
  <si>
    <t>과목</t>
    <phoneticPr fontId="2" type="noConversion"/>
  </si>
  <si>
    <t>예산액
(A)</t>
    <phoneticPr fontId="2" type="noConversion"/>
  </si>
  <si>
    <t>전년도 예산액
(B)</t>
    <phoneticPr fontId="2" type="noConversion"/>
  </si>
  <si>
    <t>증감
(A)-(B)</t>
    <phoneticPr fontId="2" type="noConversion"/>
  </si>
  <si>
    <t>관항</t>
    <phoneticPr fontId="2" type="noConversion"/>
  </si>
  <si>
    <t>입소자부담금수입</t>
    <phoneticPr fontId="2" type="noConversion"/>
  </si>
  <si>
    <t>사무비</t>
    <phoneticPr fontId="2" type="noConversion"/>
  </si>
  <si>
    <t>입소비용수입</t>
    <phoneticPr fontId="2" type="noConversion"/>
  </si>
  <si>
    <t>인건비</t>
    <phoneticPr fontId="2" type="noConversion"/>
  </si>
  <si>
    <t>보조금수입</t>
    <phoneticPr fontId="2" type="noConversion"/>
  </si>
  <si>
    <t>업무추진비</t>
    <phoneticPr fontId="2" type="noConversion"/>
  </si>
  <si>
    <t>경상보보금수입</t>
    <phoneticPr fontId="2" type="noConversion"/>
  </si>
  <si>
    <t>운영비</t>
    <phoneticPr fontId="2" type="noConversion"/>
  </si>
  <si>
    <t>후원금</t>
    <phoneticPr fontId="2" type="noConversion"/>
  </si>
  <si>
    <t>재산조성비</t>
    <phoneticPr fontId="2" type="noConversion"/>
  </si>
  <si>
    <t>시설비</t>
    <phoneticPr fontId="2" type="noConversion"/>
  </si>
  <si>
    <t>요양급여수입</t>
    <phoneticPr fontId="2" type="noConversion"/>
  </si>
  <si>
    <t>사업비</t>
    <phoneticPr fontId="2" type="noConversion"/>
  </si>
  <si>
    <t>장기요양급여수입</t>
    <phoneticPr fontId="2" type="noConversion"/>
  </si>
  <si>
    <t>전입금</t>
    <phoneticPr fontId="2" type="noConversion"/>
  </si>
  <si>
    <t>잡지출</t>
    <phoneticPr fontId="2" type="noConversion"/>
  </si>
  <si>
    <t>이월금</t>
    <phoneticPr fontId="2" type="noConversion"/>
  </si>
  <si>
    <t>예비비및기타</t>
    <phoneticPr fontId="2" type="noConversion"/>
  </si>
  <si>
    <t>잡수입</t>
    <phoneticPr fontId="2" type="noConversion"/>
  </si>
  <si>
    <t>세입총계</t>
    <phoneticPr fontId="2" type="noConversion"/>
  </si>
  <si>
    <t>세출총계</t>
    <phoneticPr fontId="2" type="noConversion"/>
  </si>
  <si>
    <t>2016년도 세입ㆍ세출 예산서</t>
    <phoneticPr fontId="2" type="noConversion"/>
  </si>
  <si>
    <t>(샬롬노인종합센터 방문요양)</t>
    <phoneticPr fontId="2" type="noConversion"/>
  </si>
  <si>
    <t>예비비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</si>
</sst>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);[Red]\(#,##0\)"/>
    <numFmt numFmtId="178" formatCode="0_ "/>
  </numFmts>
  <fonts count="5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double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double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indexed="64"/>
      </bottom>
      <diagonal/>
    </border>
    <border>
      <left/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double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8">
    <xf numFmtId="0" fontId="0" fillId="0" borderId="0" xfId="0">
      <alignment vertical="center"/>
    </xf>
    <xf numFmtId="0" fontId="0" fillId="0" borderId="0" xfId="0" applyFont="1">
      <alignment vertical="center"/>
    </xf>
    <xf numFmtId="176" fontId="0" fillId="0" borderId="0" xfId="0" applyNumberFormat="1">
      <alignment vertical="center"/>
    </xf>
    <xf numFmtId="176" fontId="4" fillId="0" borderId="7" xfId="0" applyNumberFormat="1" applyFont="1" applyBorder="1" applyAlignment="1">
      <alignment horizontal="right" vertical="center" wrapText="1"/>
    </xf>
    <xf numFmtId="176" fontId="4" fillId="0" borderId="9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/>
    </xf>
    <xf numFmtId="0" fontId="4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7" xfId="0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176" fontId="4" fillId="0" borderId="13" xfId="0" applyNumberFormat="1" applyFont="1" applyBorder="1" applyAlignment="1">
      <alignment horizontal="right" vertical="center" wrapText="1"/>
    </xf>
    <xf numFmtId="0" fontId="4" fillId="0" borderId="15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176" fontId="0" fillId="0" borderId="0" xfId="0" applyNumberFormat="1" applyBorder="1">
      <alignment vertical="center"/>
    </xf>
    <xf numFmtId="0" fontId="4" fillId="0" borderId="18" xfId="0" applyFont="1" applyBorder="1" applyAlignment="1">
      <alignment vertical="center"/>
    </xf>
    <xf numFmtId="0" fontId="0" fillId="0" borderId="7" xfId="0" applyBorder="1" applyAlignment="1">
      <alignment horizontal="left" vertical="center"/>
    </xf>
    <xf numFmtId="0" fontId="4" fillId="0" borderId="19" xfId="0" applyFont="1" applyBorder="1" applyAlignment="1">
      <alignment vertical="center"/>
    </xf>
    <xf numFmtId="0" fontId="4" fillId="0" borderId="13" xfId="0" applyFont="1" applyBorder="1" applyAlignment="1">
      <alignment horizontal="left" vertical="center"/>
    </xf>
    <xf numFmtId="176" fontId="0" fillId="0" borderId="7" xfId="0" applyNumberFormat="1" applyBorder="1">
      <alignment vertical="center"/>
    </xf>
    <xf numFmtId="0" fontId="0" fillId="0" borderId="13" xfId="0" applyBorder="1">
      <alignment vertical="center"/>
    </xf>
    <xf numFmtId="0" fontId="0" fillId="0" borderId="7" xfId="0" applyBorder="1">
      <alignment vertical="center"/>
    </xf>
    <xf numFmtId="176" fontId="3" fillId="0" borderId="22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176" fontId="3" fillId="0" borderId="22" xfId="0" applyNumberFormat="1" applyFont="1" applyBorder="1">
      <alignment vertical="center"/>
    </xf>
    <xf numFmtId="176" fontId="3" fillId="0" borderId="25" xfId="0" applyNumberFormat="1" applyFont="1" applyBorder="1" applyAlignment="1">
      <alignment horizontal="right" vertical="center" wrapText="1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4" fillId="0" borderId="20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13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178" fontId="4" fillId="0" borderId="6" xfId="0" applyNumberFormat="1" applyFont="1" applyBorder="1" applyAlignment="1">
      <alignment horizontal="left" vertical="center"/>
    </xf>
    <xf numFmtId="178" fontId="0" fillId="0" borderId="7" xfId="0" applyNumberFormat="1" applyBorder="1" applyAlignment="1">
      <alignment horizontal="left" vertical="center"/>
    </xf>
    <xf numFmtId="177" fontId="3" fillId="0" borderId="8" xfId="0" applyNumberFormat="1" applyFont="1" applyBorder="1" applyAlignment="1">
      <alignment horizontal="center" vertical="center" wrapText="1"/>
    </xf>
    <xf numFmtId="177" fontId="3" fillId="0" borderId="12" xfId="0" applyNumberFormat="1" applyFont="1" applyBorder="1" applyAlignment="1">
      <alignment horizontal="center" vertical="center" wrapText="1"/>
    </xf>
    <xf numFmtId="176" fontId="3" fillId="0" borderId="11" xfId="0" applyNumberFormat="1" applyFont="1" applyBorder="1" applyAlignment="1">
      <alignment horizontal="center" vertical="center" wrapText="1"/>
    </xf>
    <xf numFmtId="176" fontId="0" fillId="0" borderId="11" xfId="0" applyNumberForma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176" fontId="3" fillId="0" borderId="9" xfId="0" applyNumberFormat="1" applyFont="1" applyBorder="1" applyAlignment="1">
      <alignment horizontal="center" vertical="center" wrapText="1"/>
    </xf>
    <xf numFmtId="176" fontId="0" fillId="0" borderId="9" xfId="0" applyNumberForma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31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177" fontId="3" fillId="0" borderId="34" xfId="0" applyNumberFormat="1" applyFont="1" applyBorder="1" applyAlignment="1">
      <alignment horizontal="center" vertical="center" wrapText="1"/>
    </xf>
    <xf numFmtId="176" fontId="0" fillId="0" borderId="35" xfId="0" applyNumberForma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/>
    </xf>
    <xf numFmtId="176" fontId="0" fillId="0" borderId="37" xfId="0" applyNumberFormat="1" applyBorder="1" applyAlignment="1">
      <alignment horizontal="center" vertical="center" wrapText="1"/>
    </xf>
    <xf numFmtId="0" fontId="4" fillId="0" borderId="38" xfId="0" applyFont="1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39" xfId="0" applyBorder="1" applyAlignment="1">
      <alignment horizontal="left" vertical="center"/>
    </xf>
    <xf numFmtId="176" fontId="4" fillId="0" borderId="12" xfId="0" applyNumberFormat="1" applyFont="1" applyBorder="1" applyAlignment="1">
      <alignment horizontal="right" vertical="center" wrapText="1"/>
    </xf>
    <xf numFmtId="176" fontId="4" fillId="0" borderId="40" xfId="0" applyNumberFormat="1" applyFont="1" applyBorder="1" applyAlignment="1">
      <alignment horizontal="right" vertical="center" wrapText="1"/>
    </xf>
    <xf numFmtId="0" fontId="4" fillId="0" borderId="18" xfId="0" applyFont="1" applyBorder="1" applyAlignment="1">
      <alignment horizontal="left" vertical="center"/>
    </xf>
    <xf numFmtId="176" fontId="4" fillId="0" borderId="41" xfId="0" applyNumberFormat="1" applyFont="1" applyBorder="1" applyAlignment="1">
      <alignment horizontal="right" vertical="center" wrapText="1"/>
    </xf>
    <xf numFmtId="0" fontId="4" fillId="0" borderId="15" xfId="0" applyFont="1" applyBorder="1" applyAlignment="1">
      <alignment horizontal="left" vertical="center"/>
    </xf>
    <xf numFmtId="176" fontId="4" fillId="0" borderId="9" xfId="0" applyNumberFormat="1" applyFont="1" applyBorder="1" applyAlignment="1">
      <alignment horizontal="right" vertical="center" wrapText="1"/>
    </xf>
    <xf numFmtId="0" fontId="4" fillId="0" borderId="42" xfId="0" applyFont="1" applyBorder="1" applyAlignment="1">
      <alignment horizontal="left" vertical="center"/>
    </xf>
    <xf numFmtId="0" fontId="4" fillId="0" borderId="43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4" fillId="0" borderId="44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45" xfId="0" applyFont="1" applyBorder="1" applyAlignment="1">
      <alignment vertical="center"/>
    </xf>
    <xf numFmtId="0" fontId="4" fillId="0" borderId="39" xfId="0" applyFont="1" applyBorder="1" applyAlignment="1">
      <alignment horizontal="left" vertical="center"/>
    </xf>
    <xf numFmtId="176" fontId="4" fillId="0" borderId="8" xfId="0" applyNumberFormat="1" applyFont="1" applyBorder="1" applyAlignment="1">
      <alignment horizontal="right" vertical="center" wrapText="1"/>
    </xf>
    <xf numFmtId="0" fontId="4" fillId="0" borderId="46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47" xfId="0" applyFont="1" applyBorder="1" applyAlignment="1">
      <alignment vertical="center"/>
    </xf>
    <xf numFmtId="0" fontId="4" fillId="0" borderId="48" xfId="0" applyFont="1" applyBorder="1" applyAlignment="1">
      <alignment vertical="center"/>
    </xf>
    <xf numFmtId="0" fontId="4" fillId="0" borderId="49" xfId="0" applyFont="1" applyBorder="1" applyAlignment="1">
      <alignment vertical="center"/>
    </xf>
    <xf numFmtId="0" fontId="4" fillId="0" borderId="5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0" fontId="3" fillId="0" borderId="51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176" fontId="3" fillId="0" borderId="52" xfId="0" applyNumberFormat="1" applyFont="1" applyBorder="1" applyAlignment="1">
      <alignment horizontal="right" vertical="center"/>
    </xf>
    <xf numFmtId="176" fontId="3" fillId="0" borderId="53" xfId="0" applyNumberFormat="1" applyFont="1" applyBorder="1" applyAlignment="1">
      <alignment horizontal="right" vertical="center"/>
    </xf>
    <xf numFmtId="0" fontId="3" fillId="0" borderId="54" xfId="0" applyFont="1" applyBorder="1" applyAlignment="1">
      <alignment horizontal="center" vertical="center"/>
    </xf>
    <xf numFmtId="176" fontId="3" fillId="0" borderId="52" xfId="0" applyNumberFormat="1" applyFont="1" applyBorder="1">
      <alignment vertical="center"/>
    </xf>
    <xf numFmtId="176" fontId="3" fillId="0" borderId="55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6&#45380;%20&#49388;&#47212;&#45432;&#51064;&#51333;&#54633;&#49468;&#53552;%20&#50696;&#49328;&#49436;(&#51077;&#49548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2980;&#54504;&#53552;3/Desktop/&#49388;&#47212;&#51333;&#54633;/2016&#45380;/&#50696;&#49328;%20&#48143;%20&#49324;&#50629;&#44228;&#54925;&#49436;/2016&#45380;%20&#50696;&#49328;&#49436;(&#48169;&#47928;&#50836;&#50577;)-20151217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총괄표"/>
      <sheetName val="세입내역"/>
      <sheetName val="세출내역"/>
    </sheetNames>
    <sheetDataSet>
      <sheetData sheetId="0"/>
      <sheetData sheetId="1">
        <row r="5">
          <cell r="D5">
            <v>85341280</v>
          </cell>
        </row>
        <row r="6">
          <cell r="E6">
            <v>83971170</v>
          </cell>
        </row>
        <row r="15">
          <cell r="D15">
            <v>10000000</v>
          </cell>
          <cell r="E15">
            <v>10000000</v>
          </cell>
        </row>
        <row r="19">
          <cell r="D19">
            <v>6000000</v>
          </cell>
        </row>
        <row r="21">
          <cell r="E21">
            <v>6000000</v>
          </cell>
        </row>
        <row r="24">
          <cell r="D24">
            <v>272752420</v>
          </cell>
          <cell r="E24">
            <v>288474830</v>
          </cell>
        </row>
        <row r="34">
          <cell r="D34">
            <v>1000000</v>
          </cell>
          <cell r="E34">
            <v>1000000</v>
          </cell>
        </row>
        <row r="37">
          <cell r="D37">
            <v>10000000</v>
          </cell>
          <cell r="E37">
            <v>3000000</v>
          </cell>
        </row>
        <row r="40">
          <cell r="D40">
            <v>18050000</v>
          </cell>
          <cell r="E40">
            <v>18100000</v>
          </cell>
        </row>
      </sheetData>
      <sheetData sheetId="2">
        <row r="6">
          <cell r="D6">
            <v>312938920</v>
          </cell>
          <cell r="E6">
            <v>317725523</v>
          </cell>
        </row>
        <row r="37">
          <cell r="D37">
            <v>1500000</v>
          </cell>
          <cell r="E37">
            <v>10650000</v>
          </cell>
        </row>
        <row r="41">
          <cell r="D41">
            <v>25000000</v>
          </cell>
          <cell r="E41">
            <v>30980000</v>
          </cell>
        </row>
        <row r="49">
          <cell r="D49">
            <v>15040000</v>
          </cell>
          <cell r="E49">
            <v>14040000</v>
          </cell>
        </row>
        <row r="57">
          <cell r="D57">
            <v>36300000</v>
          </cell>
          <cell r="E57">
            <v>36000000</v>
          </cell>
        </row>
        <row r="64">
          <cell r="D64">
            <v>12300000</v>
          </cell>
          <cell r="E64">
            <v>1000000</v>
          </cell>
        </row>
        <row r="75">
          <cell r="D75">
            <v>0</v>
          </cell>
          <cell r="E75">
            <v>150477</v>
          </cell>
        </row>
        <row r="79">
          <cell r="D79">
            <v>64780</v>
          </cell>
          <cell r="E79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총괄표"/>
      <sheetName val="세입내역"/>
      <sheetName val="세출내역"/>
    </sheetNames>
    <sheetDataSet>
      <sheetData sheetId="0"/>
      <sheetData sheetId="1">
        <row r="5">
          <cell r="D5">
            <v>24633360</v>
          </cell>
          <cell r="E5">
            <v>21379680</v>
          </cell>
        </row>
        <row r="13">
          <cell r="D13">
            <v>139589040</v>
          </cell>
          <cell r="E13">
            <v>121151520</v>
          </cell>
        </row>
        <row r="21">
          <cell r="D21">
            <v>1000000</v>
          </cell>
          <cell r="E21">
            <v>2000000</v>
          </cell>
        </row>
        <row r="23">
          <cell r="D23">
            <v>1000000</v>
          </cell>
        </row>
        <row r="27">
          <cell r="D27">
            <v>100000</v>
          </cell>
          <cell r="E27">
            <v>100000</v>
          </cell>
        </row>
      </sheetData>
      <sheetData sheetId="2">
        <row r="5">
          <cell r="D5">
            <v>157961290</v>
          </cell>
          <cell r="E5">
            <v>135131200</v>
          </cell>
        </row>
        <row r="6">
          <cell r="D6">
            <v>150861290</v>
          </cell>
          <cell r="E6">
            <v>119853080</v>
          </cell>
        </row>
        <row r="20">
          <cell r="D20">
            <v>2300000</v>
          </cell>
        </row>
        <row r="25">
          <cell r="D25">
            <v>4800000</v>
          </cell>
          <cell r="E25">
            <v>11278120</v>
          </cell>
        </row>
        <row r="33">
          <cell r="D33">
            <v>4300000</v>
          </cell>
          <cell r="E33">
            <v>5000000</v>
          </cell>
        </row>
        <row r="34">
          <cell r="D34">
            <v>4300000</v>
          </cell>
          <cell r="E34">
            <v>5000000</v>
          </cell>
        </row>
        <row r="35">
          <cell r="D35">
            <v>500000</v>
          </cell>
          <cell r="E35">
            <v>1000000</v>
          </cell>
        </row>
        <row r="36">
          <cell r="D36">
            <v>3000000</v>
          </cell>
          <cell r="E36">
            <v>3000000</v>
          </cell>
        </row>
        <row r="40">
          <cell r="D40">
            <v>4000000</v>
          </cell>
          <cell r="E40">
            <v>4500000</v>
          </cell>
        </row>
        <row r="41">
          <cell r="D41">
            <v>500000</v>
          </cell>
        </row>
        <row r="43">
          <cell r="D43">
            <v>3500000</v>
          </cell>
        </row>
        <row r="46">
          <cell r="D46">
            <v>61110</v>
          </cell>
          <cell r="E46">
            <v>0</v>
          </cell>
        </row>
        <row r="47">
          <cell r="D47">
            <v>61110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5"/>
  <sheetViews>
    <sheetView tabSelected="1" topLeftCell="A16" workbookViewId="0">
      <selection activeCell="D10" sqref="D10"/>
    </sheetView>
  </sheetViews>
  <sheetFormatPr defaultRowHeight="16.5"/>
  <cols>
    <col min="1" max="2" width="8.625" customWidth="1"/>
    <col min="3" max="3" width="8.625" style="1" customWidth="1"/>
    <col min="4" max="4" width="13.875" style="1" bestFit="1" customWidth="1"/>
    <col min="5" max="6" width="16.625" style="2" customWidth="1"/>
    <col min="7" max="7" width="8.625" customWidth="1"/>
    <col min="8" max="8" width="13" bestFit="1" customWidth="1"/>
    <col min="9" max="9" width="13.875" bestFit="1" customWidth="1"/>
    <col min="10" max="11" width="16.625" style="2" customWidth="1"/>
  </cols>
  <sheetData>
    <row r="1" spans="1:11" ht="26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</row>
    <row r="2" spans="1:11">
      <c r="A2" s="53" t="s">
        <v>1</v>
      </c>
      <c r="B2" s="53"/>
      <c r="C2" s="53"/>
      <c r="D2" s="53"/>
      <c r="E2" s="53"/>
      <c r="F2" s="53"/>
      <c r="G2" s="53"/>
      <c r="H2" s="53"/>
      <c r="I2" s="53"/>
      <c r="J2" s="53"/>
      <c r="K2" s="53"/>
    </row>
    <row r="3" spans="1:11" ht="17.25" thickBot="1">
      <c r="A3" t="s">
        <v>2</v>
      </c>
    </row>
    <row r="4" spans="1:11" ht="25.5" customHeight="1">
      <c r="A4" s="54" t="s">
        <v>3</v>
      </c>
      <c r="B4" s="55"/>
      <c r="C4" s="55"/>
      <c r="D4" s="55"/>
      <c r="E4" s="55"/>
      <c r="F4" s="56"/>
      <c r="G4" s="57" t="s">
        <v>4</v>
      </c>
      <c r="H4" s="58"/>
      <c r="I4" s="58"/>
      <c r="J4" s="58"/>
      <c r="K4" s="59"/>
    </row>
    <row r="5" spans="1:11" ht="25.5" customHeight="1">
      <c r="A5" s="49" t="s">
        <v>5</v>
      </c>
      <c r="B5" s="50"/>
      <c r="C5" s="50"/>
      <c r="D5" s="45" t="s">
        <v>6</v>
      </c>
      <c r="E5" s="45" t="s">
        <v>7</v>
      </c>
      <c r="F5" s="60" t="s">
        <v>8</v>
      </c>
      <c r="G5" s="51" t="s">
        <v>5</v>
      </c>
      <c r="H5" s="50"/>
      <c r="I5" s="45" t="s">
        <v>6</v>
      </c>
      <c r="J5" s="45" t="s">
        <v>7</v>
      </c>
      <c r="K5" s="47" t="s">
        <v>8</v>
      </c>
    </row>
    <row r="6" spans="1:11" ht="25.5" customHeight="1">
      <c r="A6" s="49" t="s">
        <v>9</v>
      </c>
      <c r="B6" s="50"/>
      <c r="C6" s="50"/>
      <c r="D6" s="46"/>
      <c r="E6" s="46"/>
      <c r="F6" s="61"/>
      <c r="G6" s="51" t="s">
        <v>9</v>
      </c>
      <c r="H6" s="50"/>
      <c r="I6" s="46"/>
      <c r="J6" s="46"/>
      <c r="K6" s="48"/>
    </row>
    <row r="7" spans="1:11" ht="25.5" customHeight="1">
      <c r="A7" s="35" t="s">
        <v>10</v>
      </c>
      <c r="B7" s="36"/>
      <c r="C7" s="36"/>
      <c r="D7" s="3">
        <f>D8</f>
        <v>85341280</v>
      </c>
      <c r="E7" s="3">
        <f>E8</f>
        <v>83971170</v>
      </c>
      <c r="F7" s="4">
        <f>D7-E7</f>
        <v>1370110</v>
      </c>
      <c r="G7" s="38" t="s">
        <v>11</v>
      </c>
      <c r="H7" s="39"/>
      <c r="I7" s="3">
        <f>SUM(I8:I10)</f>
        <v>339438920</v>
      </c>
      <c r="J7" s="3">
        <f>SUM(J8:J10)</f>
        <v>359355523</v>
      </c>
      <c r="K7" s="5">
        <f>I7-J7</f>
        <v>-19916603</v>
      </c>
    </row>
    <row r="8" spans="1:11" ht="25.5" customHeight="1">
      <c r="A8" s="6"/>
      <c r="B8" s="37" t="s">
        <v>12</v>
      </c>
      <c r="C8" s="37"/>
      <c r="D8" s="3">
        <f>[1]세입내역!D5</f>
        <v>85341280</v>
      </c>
      <c r="E8" s="3">
        <f>[1]세입내역!E6</f>
        <v>83971170</v>
      </c>
      <c r="F8" s="4">
        <f t="shared" ref="F8:F20" si="0">D8-E8</f>
        <v>1370110</v>
      </c>
      <c r="G8" s="7"/>
      <c r="H8" s="8" t="s">
        <v>13</v>
      </c>
      <c r="I8" s="3">
        <f>[1]세출내역!D6</f>
        <v>312938920</v>
      </c>
      <c r="J8" s="3">
        <f>[1]세출내역!E6</f>
        <v>317725523</v>
      </c>
      <c r="K8" s="5">
        <f t="shared" ref="K8:K19" si="1">I8-J8</f>
        <v>-4786603</v>
      </c>
    </row>
    <row r="9" spans="1:11" ht="25.5" customHeight="1">
      <c r="A9" s="43" t="s">
        <v>14</v>
      </c>
      <c r="B9" s="44"/>
      <c r="C9" s="44"/>
      <c r="D9" s="3">
        <f>D10</f>
        <v>10000000</v>
      </c>
      <c r="E9" s="3">
        <f>E10</f>
        <v>10000000</v>
      </c>
      <c r="F9" s="4">
        <f t="shared" si="0"/>
        <v>0</v>
      </c>
      <c r="G9" s="7"/>
      <c r="H9" s="9" t="s">
        <v>15</v>
      </c>
      <c r="I9" s="3">
        <f>[1]세출내역!D37</f>
        <v>1500000</v>
      </c>
      <c r="J9" s="3">
        <f>[1]세출내역!E37</f>
        <v>10650000</v>
      </c>
      <c r="K9" s="5">
        <f t="shared" si="1"/>
        <v>-9150000</v>
      </c>
    </row>
    <row r="10" spans="1:11" ht="25.5" customHeight="1">
      <c r="A10" s="6"/>
      <c r="B10" s="10" t="s">
        <v>16</v>
      </c>
      <c r="C10" s="10"/>
      <c r="D10" s="3">
        <f>[1]세입내역!D15</f>
        <v>10000000</v>
      </c>
      <c r="E10" s="3">
        <f>[1]세입내역!E15</f>
        <v>10000000</v>
      </c>
      <c r="F10" s="4">
        <f t="shared" si="0"/>
        <v>0</v>
      </c>
      <c r="G10" s="11"/>
      <c r="H10" s="8" t="s">
        <v>17</v>
      </c>
      <c r="I10" s="3">
        <f>[1]세출내역!D41</f>
        <v>25000000</v>
      </c>
      <c r="J10" s="12">
        <f>[1]세출내역!E41</f>
        <v>30980000</v>
      </c>
      <c r="K10" s="5">
        <f t="shared" si="1"/>
        <v>-5980000</v>
      </c>
    </row>
    <row r="11" spans="1:11" ht="25.5" customHeight="1">
      <c r="A11" s="35" t="s">
        <v>18</v>
      </c>
      <c r="B11" s="36"/>
      <c r="C11" s="36"/>
      <c r="D11" s="3">
        <f>D12</f>
        <v>6000000</v>
      </c>
      <c r="E11" s="3">
        <f>E12</f>
        <v>6000000</v>
      </c>
      <c r="F11" s="4">
        <f t="shared" si="0"/>
        <v>0</v>
      </c>
      <c r="G11" s="13" t="s">
        <v>19</v>
      </c>
      <c r="H11" s="14"/>
      <c r="I11" s="3">
        <f>I12</f>
        <v>15040000</v>
      </c>
      <c r="J11" s="12">
        <f>J12</f>
        <v>14040000</v>
      </c>
      <c r="K11" s="5">
        <f t="shared" si="1"/>
        <v>1000000</v>
      </c>
    </row>
    <row r="12" spans="1:11" ht="25.5" customHeight="1">
      <c r="A12" s="6"/>
      <c r="B12" s="37" t="s">
        <v>18</v>
      </c>
      <c r="C12" s="37"/>
      <c r="D12" s="3">
        <f>[1]세입내역!D19</f>
        <v>6000000</v>
      </c>
      <c r="E12" s="3">
        <f>[1]세입내역!E21</f>
        <v>6000000</v>
      </c>
      <c r="F12" s="4">
        <f t="shared" si="0"/>
        <v>0</v>
      </c>
      <c r="G12" s="15"/>
      <c r="H12" s="16" t="s">
        <v>20</v>
      </c>
      <c r="I12" s="3">
        <f>[1]세출내역!D49</f>
        <v>15040000</v>
      </c>
      <c r="J12" s="17">
        <f>[1]세출내역!E49</f>
        <v>14040000</v>
      </c>
      <c r="K12" s="5">
        <f t="shared" si="1"/>
        <v>1000000</v>
      </c>
    </row>
    <row r="13" spans="1:11" ht="25.5" customHeight="1">
      <c r="A13" s="35" t="s">
        <v>21</v>
      </c>
      <c r="B13" s="36"/>
      <c r="C13" s="36"/>
      <c r="D13" s="3">
        <f>D14</f>
        <v>272752420</v>
      </c>
      <c r="E13" s="3">
        <f>E14</f>
        <v>288474830</v>
      </c>
      <c r="F13" s="4">
        <f t="shared" si="0"/>
        <v>-15722410</v>
      </c>
      <c r="G13" s="13" t="s">
        <v>22</v>
      </c>
      <c r="H13" s="14"/>
      <c r="I13" s="3">
        <f>SUM(I14:I15)</f>
        <v>48600000</v>
      </c>
      <c r="J13" s="3">
        <f>SUM(J14:J15)</f>
        <v>37000000</v>
      </c>
      <c r="K13" s="5">
        <f t="shared" si="1"/>
        <v>11600000</v>
      </c>
    </row>
    <row r="14" spans="1:11" ht="25.5" customHeight="1">
      <c r="A14" s="6"/>
      <c r="B14" s="37" t="s">
        <v>23</v>
      </c>
      <c r="C14" s="37"/>
      <c r="D14" s="3">
        <f>[1]세입내역!D24</f>
        <v>272752420</v>
      </c>
      <c r="E14" s="3">
        <f>[1]세입내역!E24</f>
        <v>288474830</v>
      </c>
      <c r="F14" s="4">
        <f t="shared" si="0"/>
        <v>-15722410</v>
      </c>
      <c r="G14" s="18"/>
      <c r="H14" s="8" t="s">
        <v>17</v>
      </c>
      <c r="I14" s="3">
        <f>[1]세출내역!D57</f>
        <v>36300000</v>
      </c>
      <c r="J14" s="12">
        <f>[1]세출내역!E57</f>
        <v>36000000</v>
      </c>
      <c r="K14" s="5">
        <f t="shared" si="1"/>
        <v>300000</v>
      </c>
    </row>
    <row r="15" spans="1:11" ht="25.5" customHeight="1">
      <c r="A15" s="6" t="s">
        <v>24</v>
      </c>
      <c r="B15" s="19"/>
      <c r="C15" s="19"/>
      <c r="D15" s="3">
        <f>D16</f>
        <v>1000000</v>
      </c>
      <c r="E15" s="3">
        <f>E16</f>
        <v>1000000</v>
      </c>
      <c r="F15" s="4">
        <f t="shared" si="0"/>
        <v>0</v>
      </c>
      <c r="G15" s="20"/>
      <c r="H15" s="8" t="s">
        <v>22</v>
      </c>
      <c r="I15" s="3">
        <f>[1]세출내역!D64</f>
        <v>12300000</v>
      </c>
      <c r="J15" s="12">
        <f>[1]세출내역!E64</f>
        <v>1000000</v>
      </c>
      <c r="K15" s="5">
        <f t="shared" si="1"/>
        <v>11300000</v>
      </c>
    </row>
    <row r="16" spans="1:11" ht="25.5" customHeight="1">
      <c r="A16" s="6"/>
      <c r="B16" s="10" t="s">
        <v>24</v>
      </c>
      <c r="C16" s="10"/>
      <c r="D16" s="3">
        <f>[1]세입내역!D34</f>
        <v>1000000</v>
      </c>
      <c r="E16" s="3">
        <f>[1]세입내역!E34</f>
        <v>1000000</v>
      </c>
      <c r="F16" s="4">
        <f t="shared" si="0"/>
        <v>0</v>
      </c>
      <c r="G16" s="31" t="s">
        <v>25</v>
      </c>
      <c r="H16" s="32"/>
      <c r="I16" s="3">
        <f>I17</f>
        <v>0</v>
      </c>
      <c r="J16" s="3">
        <f>J17</f>
        <v>150477</v>
      </c>
      <c r="K16" s="5">
        <f t="shared" si="1"/>
        <v>-150477</v>
      </c>
    </row>
    <row r="17" spans="1:11" ht="25.5" customHeight="1">
      <c r="A17" s="6" t="s">
        <v>26</v>
      </c>
      <c r="B17" s="10"/>
      <c r="C17" s="10"/>
      <c r="D17" s="3">
        <f>D18</f>
        <v>10000000</v>
      </c>
      <c r="E17" s="3">
        <f>E18</f>
        <v>3000000</v>
      </c>
      <c r="F17" s="4">
        <f t="shared" si="0"/>
        <v>7000000</v>
      </c>
      <c r="G17" s="7"/>
      <c r="H17" s="8" t="s">
        <v>25</v>
      </c>
      <c r="I17" s="3">
        <f>[1]세출내역!D75</f>
        <v>0</v>
      </c>
      <c r="J17" s="3">
        <f>[1]세출내역!E75</f>
        <v>150477</v>
      </c>
      <c r="K17" s="5">
        <f t="shared" si="1"/>
        <v>-150477</v>
      </c>
    </row>
    <row r="18" spans="1:11" ht="25.5" customHeight="1">
      <c r="A18" s="6"/>
      <c r="B18" s="10" t="s">
        <v>26</v>
      </c>
      <c r="C18" s="10"/>
      <c r="D18" s="3">
        <f>[1]세입내역!D37</f>
        <v>10000000</v>
      </c>
      <c r="E18" s="3">
        <f>[1]세입내역!E37</f>
        <v>3000000</v>
      </c>
      <c r="F18" s="4">
        <f t="shared" si="0"/>
        <v>7000000</v>
      </c>
      <c r="G18" s="33" t="s">
        <v>27</v>
      </c>
      <c r="H18" s="34"/>
      <c r="I18" s="22">
        <f>I19</f>
        <v>64780</v>
      </c>
      <c r="J18" s="22">
        <f>J19</f>
        <v>0</v>
      </c>
      <c r="K18" s="5">
        <f t="shared" si="1"/>
        <v>64780</v>
      </c>
    </row>
    <row r="19" spans="1:11" ht="25.5" customHeight="1">
      <c r="A19" s="35" t="s">
        <v>28</v>
      </c>
      <c r="B19" s="36"/>
      <c r="C19" s="36"/>
      <c r="D19" s="3">
        <f>D20</f>
        <v>18050000</v>
      </c>
      <c r="E19" s="3">
        <f>E20</f>
        <v>18100000</v>
      </c>
      <c r="F19" s="4">
        <f t="shared" si="0"/>
        <v>-50000</v>
      </c>
      <c r="G19" s="23"/>
      <c r="H19" s="24" t="s">
        <v>27</v>
      </c>
      <c r="I19" s="22">
        <f>[1]세출내역!D79</f>
        <v>64780</v>
      </c>
      <c r="J19" s="22">
        <f>[1]세출내역!E79</f>
        <v>0</v>
      </c>
      <c r="K19" s="5">
        <f t="shared" si="1"/>
        <v>64780</v>
      </c>
    </row>
    <row r="20" spans="1:11" ht="25.5" customHeight="1">
      <c r="A20" s="6"/>
      <c r="B20" s="37" t="s">
        <v>28</v>
      </c>
      <c r="C20" s="37"/>
      <c r="D20" s="3">
        <f>[1]세입내역!D40</f>
        <v>18050000</v>
      </c>
      <c r="E20" s="3">
        <f>[1]세입내역!E40</f>
        <v>18100000</v>
      </c>
      <c r="F20" s="4">
        <f t="shared" si="0"/>
        <v>-50000</v>
      </c>
      <c r="G20" s="38"/>
      <c r="H20" s="39"/>
      <c r="I20" s="3"/>
      <c r="J20" s="3"/>
      <c r="K20" s="5"/>
    </row>
    <row r="21" spans="1:11" ht="25.5" customHeight="1" thickBot="1">
      <c r="A21" s="40" t="s">
        <v>29</v>
      </c>
      <c r="B21" s="41"/>
      <c r="C21" s="41"/>
      <c r="D21" s="25">
        <f>D7+D11+D9+D13+D17+D15+D19</f>
        <v>403143700</v>
      </c>
      <c r="E21" s="25">
        <f>E7+E11+E9+E13+E17+E15+E19</f>
        <v>410546000</v>
      </c>
      <c r="F21" s="26">
        <f>D21-E21</f>
        <v>-7402300</v>
      </c>
      <c r="G21" s="42" t="s">
        <v>30</v>
      </c>
      <c r="H21" s="41"/>
      <c r="I21" s="27">
        <f>I7+I11+I13+I16+I18</f>
        <v>403143700</v>
      </c>
      <c r="J21" s="27">
        <f>J7+J11+J13+J16</f>
        <v>410546000</v>
      </c>
      <c r="K21" s="28">
        <f>I21-J21</f>
        <v>-7402300</v>
      </c>
    </row>
    <row r="22" spans="1:11">
      <c r="A22" s="29"/>
      <c r="B22" s="29"/>
      <c r="C22" s="29"/>
      <c r="D22" s="29"/>
      <c r="E22" s="30"/>
      <c r="F22" s="30"/>
      <c r="G22" s="29"/>
      <c r="H22" s="29"/>
      <c r="I22" s="29"/>
      <c r="J22" s="30"/>
      <c r="K22" s="30"/>
    </row>
    <row r="24" spans="1:11">
      <c r="C24"/>
      <c r="D24"/>
      <c r="J24"/>
      <c r="K24"/>
    </row>
    <row r="25" spans="1:11">
      <c r="C25"/>
      <c r="D25"/>
      <c r="J25"/>
      <c r="K25"/>
    </row>
  </sheetData>
  <mergeCells count="29">
    <mergeCell ref="A1:K1"/>
    <mergeCell ref="A2:K2"/>
    <mergeCell ref="A4:F4"/>
    <mergeCell ref="G4:K4"/>
    <mergeCell ref="A5:C5"/>
    <mergeCell ref="D5:D6"/>
    <mergeCell ref="E5:E6"/>
    <mergeCell ref="F5:F6"/>
    <mergeCell ref="G5:H5"/>
    <mergeCell ref="I5:I6"/>
    <mergeCell ref="J5:J6"/>
    <mergeCell ref="K5:K6"/>
    <mergeCell ref="A6:C6"/>
    <mergeCell ref="G6:H6"/>
    <mergeCell ref="A7:C7"/>
    <mergeCell ref="G7:H7"/>
    <mergeCell ref="A21:C21"/>
    <mergeCell ref="G21:H21"/>
    <mergeCell ref="B8:C8"/>
    <mergeCell ref="A9:C9"/>
    <mergeCell ref="A11:C11"/>
    <mergeCell ref="B12:C12"/>
    <mergeCell ref="A13:C13"/>
    <mergeCell ref="B14:C14"/>
    <mergeCell ref="G16:H16"/>
    <mergeCell ref="G18:H18"/>
    <mergeCell ref="A19:C19"/>
    <mergeCell ref="B20:C20"/>
    <mergeCell ref="G20:H20"/>
  </mergeCells>
  <phoneticPr fontId="2" type="noConversion"/>
  <pageMargins left="0.51181102362204722" right="0.31496062992125984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4"/>
  <sheetViews>
    <sheetView topLeftCell="A7" workbookViewId="0">
      <selection activeCell="F24" sqref="F24"/>
    </sheetView>
  </sheetViews>
  <sheetFormatPr defaultRowHeight="16.5"/>
  <cols>
    <col min="1" max="2" width="8.625" customWidth="1"/>
    <col min="3" max="3" width="8.625" style="1" customWidth="1"/>
    <col min="4" max="6" width="16.625" style="2" customWidth="1"/>
    <col min="7" max="9" width="8.625" customWidth="1"/>
    <col min="10" max="12" width="16.625" style="2" customWidth="1"/>
  </cols>
  <sheetData>
    <row r="1" spans="1:12" ht="45.75" customHeight="1">
      <c r="A1" s="52" t="s">
        <v>31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</row>
    <row r="2" spans="1:12" ht="22.5" customHeight="1">
      <c r="A2" s="53" t="s">
        <v>32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</row>
    <row r="3" spans="1:12" ht="22.5" customHeight="1" thickBot="1">
      <c r="A3" t="s">
        <v>2</v>
      </c>
    </row>
    <row r="4" spans="1:12" ht="28.5" customHeight="1">
      <c r="A4" s="62" t="s">
        <v>3</v>
      </c>
      <c r="B4" s="63"/>
      <c r="C4" s="63"/>
      <c r="D4" s="63"/>
      <c r="E4" s="63"/>
      <c r="F4" s="64"/>
      <c r="G4" s="65" t="s">
        <v>4</v>
      </c>
      <c r="H4" s="66"/>
      <c r="I4" s="66"/>
      <c r="J4" s="66"/>
      <c r="K4" s="66"/>
      <c r="L4" s="67"/>
    </row>
    <row r="5" spans="1:12" ht="28.5" customHeight="1">
      <c r="A5" s="49" t="s">
        <v>5</v>
      </c>
      <c r="B5" s="50"/>
      <c r="C5" s="50"/>
      <c r="D5" s="45" t="s">
        <v>6</v>
      </c>
      <c r="E5" s="45" t="s">
        <v>7</v>
      </c>
      <c r="F5" s="60" t="s">
        <v>8</v>
      </c>
      <c r="G5" s="68" t="s">
        <v>5</v>
      </c>
      <c r="H5" s="50"/>
      <c r="I5" s="50"/>
      <c r="J5" s="45" t="s">
        <v>6</v>
      </c>
      <c r="K5" s="45" t="s">
        <v>7</v>
      </c>
      <c r="L5" s="47" t="s">
        <v>8</v>
      </c>
    </row>
    <row r="6" spans="1:12" ht="28.5" customHeight="1" thickBot="1">
      <c r="A6" s="69" t="s">
        <v>9</v>
      </c>
      <c r="B6" s="70"/>
      <c r="C6" s="70"/>
      <c r="D6" s="71"/>
      <c r="E6" s="71"/>
      <c r="F6" s="72"/>
      <c r="G6" s="73" t="s">
        <v>9</v>
      </c>
      <c r="H6" s="70"/>
      <c r="I6" s="70"/>
      <c r="J6" s="71"/>
      <c r="K6" s="71"/>
      <c r="L6" s="74"/>
    </row>
    <row r="7" spans="1:12" ht="28.5" customHeight="1" thickTop="1">
      <c r="A7" s="75" t="s">
        <v>10</v>
      </c>
      <c r="B7" s="76"/>
      <c r="C7" s="77"/>
      <c r="D7" s="78">
        <f>D8</f>
        <v>24633360</v>
      </c>
      <c r="E7" s="78">
        <f>E8</f>
        <v>21379680</v>
      </c>
      <c r="F7" s="79">
        <f>D7-E7</f>
        <v>3253680</v>
      </c>
      <c r="G7" s="80" t="s">
        <v>11</v>
      </c>
      <c r="H7" s="76"/>
      <c r="I7" s="77"/>
      <c r="J7" s="78">
        <f>[2]세출내역!D5</f>
        <v>157961290</v>
      </c>
      <c r="K7" s="78">
        <f>[2]세출내역!E5</f>
        <v>135131200</v>
      </c>
      <c r="L7" s="81">
        <f>J7-K7</f>
        <v>22830090</v>
      </c>
    </row>
    <row r="8" spans="1:12" ht="28.5" customHeight="1">
      <c r="A8" s="6"/>
      <c r="B8" s="82" t="s">
        <v>12</v>
      </c>
      <c r="C8" s="32"/>
      <c r="D8" s="3">
        <f>[2]세입내역!D5</f>
        <v>24633360</v>
      </c>
      <c r="E8" s="3">
        <f>[2]세입내역!E5</f>
        <v>21379680</v>
      </c>
      <c r="F8" s="83">
        <f t="shared" ref="F8:F16" si="0">D8-E8</f>
        <v>3253680</v>
      </c>
      <c r="G8" s="84"/>
      <c r="H8" s="82" t="s">
        <v>13</v>
      </c>
      <c r="I8" s="32"/>
      <c r="J8" s="3">
        <f>[2]세출내역!D6</f>
        <v>150861290</v>
      </c>
      <c r="K8" s="3">
        <f>[2]세출내역!E6</f>
        <v>119853080</v>
      </c>
      <c r="L8" s="5">
        <f t="shared" ref="L8:L19" si="1">J8-K8</f>
        <v>31008210</v>
      </c>
    </row>
    <row r="9" spans="1:12" ht="28.5" customHeight="1">
      <c r="A9" s="85" t="s">
        <v>21</v>
      </c>
      <c r="B9" s="86"/>
      <c r="C9" s="32"/>
      <c r="D9" s="3">
        <f>D10</f>
        <v>139589040</v>
      </c>
      <c r="E9" s="3">
        <f>E10</f>
        <v>121151520</v>
      </c>
      <c r="F9" s="83">
        <f t="shared" si="0"/>
        <v>18437520</v>
      </c>
      <c r="G9" s="87"/>
      <c r="H9" s="82" t="s">
        <v>15</v>
      </c>
      <c r="I9" s="32"/>
      <c r="J9" s="3">
        <f>[2]세출내역!D20</f>
        <v>2300000</v>
      </c>
      <c r="K9" s="3">
        <f>[2]세출내역!D20</f>
        <v>2300000</v>
      </c>
      <c r="L9" s="5">
        <f t="shared" si="1"/>
        <v>0</v>
      </c>
    </row>
    <row r="10" spans="1:12" ht="28.5" customHeight="1">
      <c r="A10" s="6"/>
      <c r="B10" s="82" t="s">
        <v>23</v>
      </c>
      <c r="C10" s="32"/>
      <c r="D10" s="3">
        <f>[2]세입내역!D13</f>
        <v>139589040</v>
      </c>
      <c r="E10" s="3">
        <f>[2]세입내역!E13</f>
        <v>121151520</v>
      </c>
      <c r="F10" s="83">
        <f t="shared" si="0"/>
        <v>18437520</v>
      </c>
      <c r="G10" s="87"/>
      <c r="H10" s="82" t="s">
        <v>17</v>
      </c>
      <c r="I10" s="32"/>
      <c r="J10" s="3">
        <f>[2]세출내역!D25</f>
        <v>4800000</v>
      </c>
      <c r="K10" s="3">
        <f>[2]세출내역!E25</f>
        <v>11278120</v>
      </c>
      <c r="L10" s="5">
        <f t="shared" si="1"/>
        <v>-6478120</v>
      </c>
    </row>
    <row r="11" spans="1:12" ht="28.5" customHeight="1">
      <c r="A11" s="85" t="s">
        <v>24</v>
      </c>
      <c r="B11" s="88"/>
      <c r="C11" s="34"/>
      <c r="D11" s="3">
        <f>D12</f>
        <v>1000000</v>
      </c>
      <c r="E11" s="3">
        <f>E12</f>
        <v>2000000</v>
      </c>
      <c r="F11" s="83">
        <f t="shared" si="0"/>
        <v>-1000000</v>
      </c>
      <c r="G11" s="31" t="s">
        <v>19</v>
      </c>
      <c r="H11" s="86"/>
      <c r="I11" s="32"/>
      <c r="J11" s="3">
        <f>[2]세출내역!D33</f>
        <v>4300000</v>
      </c>
      <c r="K11" s="3">
        <f>[2]세출내역!E33</f>
        <v>5000000</v>
      </c>
      <c r="L11" s="5">
        <f t="shared" si="1"/>
        <v>-700000</v>
      </c>
    </row>
    <row r="12" spans="1:12" ht="28.5" customHeight="1">
      <c r="A12" s="6"/>
      <c r="B12" s="82" t="s">
        <v>24</v>
      </c>
      <c r="C12" s="32"/>
      <c r="D12" s="3">
        <f>[2]세입내역!D21</f>
        <v>1000000</v>
      </c>
      <c r="E12" s="3">
        <f>[2]세입내역!E21</f>
        <v>2000000</v>
      </c>
      <c r="F12" s="83">
        <f t="shared" si="0"/>
        <v>-1000000</v>
      </c>
      <c r="G12" s="21"/>
      <c r="H12" s="82" t="s">
        <v>20</v>
      </c>
      <c r="I12" s="32"/>
      <c r="J12" s="3">
        <f>[2]세출내역!D34</f>
        <v>4300000</v>
      </c>
      <c r="K12" s="3">
        <f>[2]세출내역!E34</f>
        <v>5000000</v>
      </c>
      <c r="L12" s="5">
        <f t="shared" si="1"/>
        <v>-700000</v>
      </c>
    </row>
    <row r="13" spans="1:12" ht="28.5" customHeight="1">
      <c r="A13" s="85" t="s">
        <v>26</v>
      </c>
      <c r="B13" s="88"/>
      <c r="C13" s="34"/>
      <c r="D13" s="3">
        <f>D14</f>
        <v>1000000</v>
      </c>
      <c r="E13" s="3">
        <f>E14</f>
        <v>0</v>
      </c>
      <c r="F13" s="83">
        <f t="shared" si="0"/>
        <v>1000000</v>
      </c>
      <c r="G13" s="31" t="s">
        <v>19</v>
      </c>
      <c r="H13" s="86"/>
      <c r="I13" s="32"/>
      <c r="J13" s="3">
        <f>[2]세출내역!D35</f>
        <v>500000</v>
      </c>
      <c r="K13" s="3">
        <f>[2]세출내역!E35</f>
        <v>1000000</v>
      </c>
      <c r="L13" s="5">
        <f t="shared" si="1"/>
        <v>-500000</v>
      </c>
    </row>
    <row r="14" spans="1:12" ht="28.5" customHeight="1">
      <c r="A14" s="6"/>
      <c r="B14" s="82" t="s">
        <v>26</v>
      </c>
      <c r="C14" s="32"/>
      <c r="D14" s="3">
        <f>[2]세입내역!D23</f>
        <v>1000000</v>
      </c>
      <c r="E14" s="3">
        <v>0</v>
      </c>
      <c r="F14" s="83">
        <f t="shared" si="0"/>
        <v>1000000</v>
      </c>
      <c r="G14" s="21"/>
      <c r="H14" s="82" t="s">
        <v>20</v>
      </c>
      <c r="I14" s="32"/>
      <c r="J14" s="3">
        <f>[2]세출내역!D36</f>
        <v>3000000</v>
      </c>
      <c r="K14" s="3">
        <f>[2]세출내역!E36</f>
        <v>3000000</v>
      </c>
      <c r="L14" s="5">
        <f t="shared" si="1"/>
        <v>0</v>
      </c>
    </row>
    <row r="15" spans="1:12" ht="28.5" customHeight="1">
      <c r="A15" s="85" t="s">
        <v>28</v>
      </c>
      <c r="B15" s="88"/>
      <c r="C15" s="34"/>
      <c r="D15" s="3">
        <f>D16</f>
        <v>100000</v>
      </c>
      <c r="E15" s="3">
        <f>E16</f>
        <v>100000</v>
      </c>
      <c r="F15" s="83">
        <f t="shared" si="0"/>
        <v>0</v>
      </c>
      <c r="G15" s="31" t="s">
        <v>22</v>
      </c>
      <c r="H15" s="86"/>
      <c r="I15" s="32"/>
      <c r="J15" s="3">
        <f>[2]세출내역!D40</f>
        <v>4000000</v>
      </c>
      <c r="K15" s="3">
        <f>[2]세출내역!E40</f>
        <v>4500000</v>
      </c>
      <c r="L15" s="5">
        <f t="shared" si="1"/>
        <v>-500000</v>
      </c>
    </row>
    <row r="16" spans="1:12" ht="28.5" customHeight="1">
      <c r="A16" s="6"/>
      <c r="B16" s="82" t="s">
        <v>28</v>
      </c>
      <c r="C16" s="32"/>
      <c r="D16" s="3">
        <f>[2]세입내역!D27</f>
        <v>100000</v>
      </c>
      <c r="E16" s="3">
        <f>[2]세입내역!E27</f>
        <v>100000</v>
      </c>
      <c r="F16" s="83">
        <f t="shared" si="0"/>
        <v>0</v>
      </c>
      <c r="G16" s="84"/>
      <c r="H16" s="82" t="s">
        <v>17</v>
      </c>
      <c r="I16" s="32"/>
      <c r="J16" s="3">
        <f>[2]세출내역!D41</f>
        <v>500000</v>
      </c>
      <c r="K16" s="3">
        <v>1000000</v>
      </c>
      <c r="L16" s="5">
        <f t="shared" si="1"/>
        <v>-500000</v>
      </c>
    </row>
    <row r="17" spans="1:12" ht="28.5" customHeight="1">
      <c r="A17" s="89"/>
      <c r="B17" s="90"/>
      <c r="C17" s="90"/>
      <c r="D17" s="90"/>
      <c r="E17" s="90"/>
      <c r="F17" s="91"/>
      <c r="G17" s="92"/>
      <c r="H17" s="82" t="s">
        <v>22</v>
      </c>
      <c r="I17" s="32"/>
      <c r="J17" s="93">
        <f>[2]세출내역!D43</f>
        <v>3500000</v>
      </c>
      <c r="K17" s="93">
        <f>[2]세출내역!E40</f>
        <v>4500000</v>
      </c>
      <c r="L17" s="5">
        <f t="shared" si="1"/>
        <v>-1000000</v>
      </c>
    </row>
    <row r="18" spans="1:12" ht="28.5" customHeight="1">
      <c r="A18" s="94"/>
      <c r="B18" s="95"/>
      <c r="C18" s="95"/>
      <c r="D18" s="95"/>
      <c r="E18" s="95"/>
      <c r="F18" s="96"/>
      <c r="G18" s="31" t="s">
        <v>33</v>
      </c>
      <c r="H18" s="86"/>
      <c r="I18" s="32"/>
      <c r="J18" s="3">
        <f>[2]세출내역!D46</f>
        <v>61110</v>
      </c>
      <c r="K18" s="3">
        <f>K19</f>
        <v>0</v>
      </c>
      <c r="L18" s="5">
        <f t="shared" si="1"/>
        <v>61110</v>
      </c>
    </row>
    <row r="19" spans="1:12" ht="28.5" customHeight="1" thickBot="1">
      <c r="A19" s="97"/>
      <c r="B19" s="98"/>
      <c r="C19" s="98"/>
      <c r="D19" s="98"/>
      <c r="E19" s="98"/>
      <c r="F19" s="99"/>
      <c r="G19" s="100"/>
      <c r="H19" s="88" t="s">
        <v>33</v>
      </c>
      <c r="I19" s="34"/>
      <c r="J19" s="3">
        <f>[2]세출내역!D47</f>
        <v>61110</v>
      </c>
      <c r="K19" s="3">
        <f>[2]세출내역!E46</f>
        <v>0</v>
      </c>
      <c r="L19" s="5">
        <f t="shared" si="1"/>
        <v>61110</v>
      </c>
    </row>
    <row r="20" spans="1:12" ht="28.5" customHeight="1" thickTop="1" thickBot="1">
      <c r="A20" s="101" t="s">
        <v>29</v>
      </c>
      <c r="B20" s="102"/>
      <c r="C20" s="102"/>
      <c r="D20" s="103">
        <f>D7+D9+D11+D13+D15</f>
        <v>166322400</v>
      </c>
      <c r="E20" s="103">
        <f>E7+E9+E11+E13+E15</f>
        <v>144631200</v>
      </c>
      <c r="F20" s="104">
        <f>D20-E20</f>
        <v>21691200</v>
      </c>
      <c r="G20" s="105" t="s">
        <v>30</v>
      </c>
      <c r="H20" s="102"/>
      <c r="I20" s="102"/>
      <c r="J20" s="106">
        <f>J7+J11+J15+J18</f>
        <v>166322400</v>
      </c>
      <c r="K20" s="106">
        <f>K7+K11+K15</f>
        <v>144631200</v>
      </c>
      <c r="L20" s="107">
        <f>J20-K20</f>
        <v>21691200</v>
      </c>
    </row>
    <row r="21" spans="1:12">
      <c r="A21" s="29"/>
      <c r="B21" s="29"/>
      <c r="C21" s="29"/>
      <c r="D21" s="30"/>
      <c r="E21" s="30"/>
      <c r="F21" s="30"/>
      <c r="G21" s="29"/>
      <c r="H21" s="29"/>
      <c r="I21" s="29"/>
      <c r="J21" s="30"/>
      <c r="K21" s="30"/>
      <c r="L21" s="30"/>
    </row>
    <row r="23" spans="1:12">
      <c r="C23"/>
      <c r="J23"/>
      <c r="K23"/>
      <c r="L23"/>
    </row>
    <row r="24" spans="1:12">
      <c r="C24"/>
      <c r="J24"/>
      <c r="K24"/>
      <c r="L24"/>
    </row>
  </sheetData>
  <mergeCells count="39">
    <mergeCell ref="H17:I17"/>
    <mergeCell ref="G18:I18"/>
    <mergeCell ref="H19:I19"/>
    <mergeCell ref="A20:C20"/>
    <mergeCell ref="G20:I20"/>
    <mergeCell ref="B14:C14"/>
    <mergeCell ref="H14:I14"/>
    <mergeCell ref="A15:C15"/>
    <mergeCell ref="G15:I15"/>
    <mergeCell ref="B16:C16"/>
    <mergeCell ref="H16:I16"/>
    <mergeCell ref="A11:C11"/>
    <mergeCell ref="G11:I11"/>
    <mergeCell ref="B12:C12"/>
    <mergeCell ref="H12:I12"/>
    <mergeCell ref="A13:C13"/>
    <mergeCell ref="G13:I13"/>
    <mergeCell ref="B8:C8"/>
    <mergeCell ref="H8:I8"/>
    <mergeCell ref="A9:C9"/>
    <mergeCell ref="H9:I9"/>
    <mergeCell ref="B10:C10"/>
    <mergeCell ref="H10:I10"/>
    <mergeCell ref="K5:K6"/>
    <mergeCell ref="L5:L6"/>
    <mergeCell ref="A6:C6"/>
    <mergeCell ref="G6:I6"/>
    <mergeCell ref="A7:C7"/>
    <mergeCell ref="G7:I7"/>
    <mergeCell ref="A1:L1"/>
    <mergeCell ref="A2:L2"/>
    <mergeCell ref="A4:F4"/>
    <mergeCell ref="G4:L4"/>
    <mergeCell ref="A5:C5"/>
    <mergeCell ref="D5:D6"/>
    <mergeCell ref="E5:E6"/>
    <mergeCell ref="F5:F6"/>
    <mergeCell ref="G5:I5"/>
    <mergeCell ref="J5:J6"/>
  </mergeCells>
  <phoneticPr fontId="2" type="noConversion"/>
  <pageMargins left="0.51181102362204722" right="0.31496062992125984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총괄표 (입소)</vt:lpstr>
      <vt:lpstr>총괄표 (방문요양)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컴퓨터3</dc:creator>
  <cp:lastModifiedBy>컴퓨터3</cp:lastModifiedBy>
  <dcterms:created xsi:type="dcterms:W3CDTF">2016-01-04T05:57:36Z</dcterms:created>
  <dcterms:modified xsi:type="dcterms:W3CDTF">2016-01-04T06:06:17Z</dcterms:modified>
</cp:coreProperties>
</file>