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715" windowHeight="9855"/>
  </bookViews>
  <sheets>
    <sheet name="총괄표" sheetId="1" r:id="rId1"/>
  </sheets>
  <calcPr calcId="125725"/>
</workbook>
</file>

<file path=xl/calcChain.xml><?xml version="1.0" encoding="utf-8"?>
<calcChain xmlns="http://schemas.openxmlformats.org/spreadsheetml/2006/main">
  <c r="F20" i="1"/>
  <c r="E19"/>
  <c r="F19" s="1"/>
  <c r="F18"/>
  <c r="K17"/>
  <c r="I17"/>
  <c r="F17"/>
  <c r="I16"/>
  <c r="K16" s="1"/>
  <c r="F16"/>
  <c r="K15"/>
  <c r="I15"/>
  <c r="F15"/>
  <c r="I14"/>
  <c r="K14" s="1"/>
  <c r="K13" s="1"/>
  <c r="F14"/>
  <c r="J13"/>
  <c r="I13"/>
  <c r="F13"/>
  <c r="K12"/>
  <c r="K11" s="1"/>
  <c r="I12"/>
  <c r="F12"/>
  <c r="I11"/>
  <c r="F11"/>
  <c r="K10"/>
  <c r="I10"/>
  <c r="F10"/>
  <c r="I9"/>
  <c r="K9" s="1"/>
  <c r="F9"/>
  <c r="K8"/>
  <c r="K7" s="1"/>
  <c r="K21" s="1"/>
  <c r="D8"/>
  <c r="F8" s="1"/>
  <c r="J7"/>
  <c r="J21" s="1"/>
  <c r="E21" l="1"/>
  <c r="D7"/>
  <c r="I7"/>
  <c r="I21" s="1"/>
  <c r="D21" l="1"/>
  <c r="F21" s="1"/>
  <c r="F7"/>
</calcChain>
</file>

<file path=xl/sharedStrings.xml><?xml version="1.0" encoding="utf-8"?>
<sst xmlns="http://schemas.openxmlformats.org/spreadsheetml/2006/main" count="42" uniqueCount="30">
  <si>
    <t>2015년도 세입ㆍ세출  제1차 추경 예산서</t>
    <phoneticPr fontId="3" type="noConversion"/>
  </si>
  <si>
    <t>(샬롬노인종합센터 입소)</t>
    <phoneticPr fontId="3" type="noConversion"/>
  </si>
  <si>
    <t>(1) 세입ㆍ세출 예산 총괄</t>
    <phoneticPr fontId="3" type="noConversion"/>
  </si>
  <si>
    <t>세입총괄</t>
    <phoneticPr fontId="3" type="noConversion"/>
  </si>
  <si>
    <t>세출총괄</t>
    <phoneticPr fontId="3" type="noConversion"/>
  </si>
  <si>
    <t>과목</t>
    <phoneticPr fontId="3" type="noConversion"/>
  </si>
  <si>
    <t>추경 예산액
(A)</t>
    <phoneticPr fontId="3" type="noConversion"/>
  </si>
  <si>
    <t>본 예산액
(B)</t>
    <phoneticPr fontId="3" type="noConversion"/>
  </si>
  <si>
    <t>증감
(A)-(B)</t>
    <phoneticPr fontId="3" type="noConversion"/>
  </si>
  <si>
    <t>관항</t>
    <phoneticPr fontId="3" type="noConversion"/>
  </si>
  <si>
    <t>입소자부담금수입</t>
    <phoneticPr fontId="3" type="noConversion"/>
  </si>
  <si>
    <t>사무비</t>
    <phoneticPr fontId="3" type="noConversion"/>
  </si>
  <si>
    <t>입소비용수입</t>
    <phoneticPr fontId="3" type="noConversion"/>
  </si>
  <si>
    <t>인건비</t>
    <phoneticPr fontId="3" type="noConversion"/>
  </si>
  <si>
    <t>보조금수입</t>
    <phoneticPr fontId="3" type="noConversion"/>
  </si>
  <si>
    <t>업무추진비</t>
    <phoneticPr fontId="3" type="noConversion"/>
  </si>
  <si>
    <t>경상보보금수입</t>
    <phoneticPr fontId="3" type="noConversion"/>
  </si>
  <si>
    <t>운영비</t>
    <phoneticPr fontId="3" type="noConversion"/>
  </si>
  <si>
    <t>후원금</t>
    <phoneticPr fontId="3" type="noConversion"/>
  </si>
  <si>
    <t>재산조성비</t>
    <phoneticPr fontId="3" type="noConversion"/>
  </si>
  <si>
    <t>시설비</t>
    <phoneticPr fontId="3" type="noConversion"/>
  </si>
  <si>
    <t>요양급여수입</t>
    <phoneticPr fontId="3" type="noConversion"/>
  </si>
  <si>
    <t>사업비</t>
    <phoneticPr fontId="3" type="noConversion"/>
  </si>
  <si>
    <t>장기요양급여수입</t>
    <phoneticPr fontId="3" type="noConversion"/>
  </si>
  <si>
    <t>전입금</t>
    <phoneticPr fontId="3" type="noConversion"/>
  </si>
  <si>
    <t>잡지출</t>
    <phoneticPr fontId="3" type="noConversion"/>
  </si>
  <si>
    <t>이월금</t>
    <phoneticPr fontId="3" type="noConversion"/>
  </si>
  <si>
    <t>잡수입</t>
    <phoneticPr fontId="3" type="noConversion"/>
  </si>
  <si>
    <t>세입총계</t>
    <phoneticPr fontId="3" type="noConversion"/>
  </si>
  <si>
    <t>세출총계</t>
    <phoneticPr fontId="3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</si>
</sst>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#,##0_ "/>
    <numFmt numFmtId="177" formatCode="#,##0_);[Red]\(#,##0\)"/>
    <numFmt numFmtId="178" formatCode="#,##0_ ;[Red]\-#,##0\ "/>
    <numFmt numFmtId="179" formatCode="0_ 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double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176" fontId="0" fillId="0" borderId="0" xfId="0" applyNumberFormat="1">
      <alignment vertical="center"/>
    </xf>
    <xf numFmtId="41" fontId="0" fillId="0" borderId="0" xfId="1" applyFo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4" fillId="0" borderId="4" xfId="1" applyFont="1" applyBorder="1" applyAlignment="1">
      <alignment horizontal="center" vertical="center"/>
    </xf>
    <xf numFmtId="41" fontId="4" fillId="0" borderId="2" xfId="1" applyFont="1" applyBorder="1" applyAlignment="1">
      <alignment vertical="center"/>
    </xf>
    <xf numFmtId="41" fontId="4" fillId="0" borderId="5" xfId="1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/>
    </xf>
    <xf numFmtId="41" fontId="4" fillId="0" borderId="7" xfId="1" applyFont="1" applyBorder="1" applyAlignment="1">
      <alignment horizontal="center" vertical="center"/>
    </xf>
    <xf numFmtId="41" fontId="4" fillId="0" borderId="8" xfId="1" applyFont="1" applyBorder="1" applyAlignment="1">
      <alignment horizontal="center" vertical="center" wrapText="1"/>
    </xf>
    <xf numFmtId="41" fontId="4" fillId="0" borderId="11" xfId="1" applyFont="1" applyBorder="1" applyAlignment="1">
      <alignment horizontal="center" vertical="center" wrapText="1"/>
    </xf>
    <xf numFmtId="177" fontId="4" fillId="0" borderId="12" xfId="0" applyNumberFormat="1" applyFont="1" applyBorder="1" applyAlignment="1">
      <alignment horizontal="center" vertical="center" wrapText="1"/>
    </xf>
    <xf numFmtId="41" fontId="0" fillId="0" borderId="9" xfId="1" applyFont="1" applyBorder="1" applyAlignment="1">
      <alignment horizontal="center" vertical="center" wrapText="1"/>
    </xf>
    <xf numFmtId="41" fontId="4" fillId="0" borderId="12" xfId="1" applyFont="1" applyBorder="1" applyAlignment="1">
      <alignment horizontal="center" vertical="center" wrapText="1"/>
    </xf>
    <xf numFmtId="41" fontId="0" fillId="0" borderId="11" xfId="1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0" fillId="0" borderId="7" xfId="0" applyBorder="1" applyAlignment="1">
      <alignment vertical="center"/>
    </xf>
    <xf numFmtId="176" fontId="5" fillId="0" borderId="7" xfId="0" applyNumberFormat="1" applyFont="1" applyBorder="1" applyAlignment="1">
      <alignment horizontal="right" vertical="center" wrapText="1"/>
    </xf>
    <xf numFmtId="178" fontId="0" fillId="0" borderId="9" xfId="0" applyNumberFormat="1" applyBorder="1">
      <alignment vertical="center"/>
    </xf>
    <xf numFmtId="41" fontId="5" fillId="0" borderId="10" xfId="1" applyFont="1" applyBorder="1" applyAlignment="1">
      <alignment vertical="center"/>
    </xf>
    <xf numFmtId="41" fontId="0" fillId="0" borderId="7" xfId="1" applyFont="1" applyBorder="1" applyAlignment="1">
      <alignment vertical="center"/>
    </xf>
    <xf numFmtId="41" fontId="5" fillId="0" borderId="7" xfId="1" applyFont="1" applyBorder="1" applyAlignment="1">
      <alignment horizontal="right" vertical="center" wrapText="1"/>
    </xf>
    <xf numFmtId="178" fontId="0" fillId="0" borderId="11" xfId="0" applyNumberForma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41" fontId="5" fillId="0" borderId="10" xfId="1" applyFont="1" applyBorder="1" applyAlignment="1">
      <alignment horizontal="center" vertical="center"/>
    </xf>
    <xf numFmtId="41" fontId="5" fillId="0" borderId="7" xfId="1" applyFont="1" applyBorder="1" applyAlignment="1">
      <alignment vertical="center"/>
    </xf>
    <xf numFmtId="179" fontId="5" fillId="0" borderId="6" xfId="0" applyNumberFormat="1" applyFont="1" applyBorder="1" applyAlignment="1">
      <alignment vertical="center"/>
    </xf>
    <xf numFmtId="179" fontId="0" fillId="0" borderId="7" xfId="0" applyNumberFormat="1" applyBorder="1" applyAlignment="1">
      <alignment vertical="center"/>
    </xf>
    <xf numFmtId="41" fontId="5" fillId="0" borderId="8" xfId="1" applyFont="1" applyBorder="1" applyAlignment="1">
      <alignment vertical="center"/>
    </xf>
    <xf numFmtId="0" fontId="5" fillId="0" borderId="7" xfId="0" applyFont="1" applyBorder="1" applyAlignment="1">
      <alignment vertical="center"/>
    </xf>
    <xf numFmtId="41" fontId="5" fillId="0" borderId="13" xfId="1" applyFont="1" applyBorder="1" applyAlignment="1">
      <alignment horizontal="center" vertical="center"/>
    </xf>
    <xf numFmtId="41" fontId="5" fillId="0" borderId="9" xfId="1" applyFont="1" applyBorder="1" applyAlignment="1">
      <alignment horizontal="right" vertical="center"/>
    </xf>
    <xf numFmtId="41" fontId="5" fillId="0" borderId="14" xfId="1" applyFont="1" applyBorder="1" applyAlignment="1">
      <alignment vertical="center"/>
    </xf>
    <xf numFmtId="41" fontId="0" fillId="0" borderId="10" xfId="1" applyFont="1" applyBorder="1" applyAlignment="1">
      <alignment vertical="center"/>
    </xf>
    <xf numFmtId="0" fontId="5" fillId="0" borderId="6" xfId="0" applyFont="1" applyBorder="1" applyAlignment="1">
      <alignment vertical="center"/>
    </xf>
    <xf numFmtId="41" fontId="5" fillId="0" borderId="15" xfId="1" applyFont="1" applyBorder="1" applyAlignment="1">
      <alignment horizontal="center" vertical="center"/>
    </xf>
    <xf numFmtId="41" fontId="5" fillId="0" borderId="16" xfId="1" applyFont="1" applyBorder="1" applyAlignment="1">
      <alignment vertical="center"/>
    </xf>
    <xf numFmtId="41" fontId="5" fillId="0" borderId="17" xfId="1" applyFont="1" applyBorder="1" applyAlignment="1">
      <alignment vertical="center"/>
    </xf>
    <xf numFmtId="0" fontId="0" fillId="0" borderId="7" xfId="0" applyBorder="1" applyAlignment="1">
      <alignment vertical="center"/>
    </xf>
    <xf numFmtId="41" fontId="5" fillId="0" borderId="14" xfId="1" applyFont="1" applyBorder="1" applyAlignment="1">
      <alignment horizontal="left" vertical="center"/>
    </xf>
    <xf numFmtId="41" fontId="5" fillId="0" borderId="10" xfId="1" applyFont="1" applyBorder="1" applyAlignment="1">
      <alignment horizontal="left" vertical="center"/>
    </xf>
    <xf numFmtId="41" fontId="0" fillId="0" borderId="18" xfId="1" applyFont="1" applyBorder="1" applyAlignment="1">
      <alignment horizontal="center" vertical="center"/>
    </xf>
    <xf numFmtId="41" fontId="0" fillId="0" borderId="19" xfId="1" applyFont="1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41" fontId="5" fillId="0" borderId="20" xfId="1" applyFont="1" applyBorder="1" applyAlignment="1">
      <alignment horizontal="center" vertical="center" wrapText="1"/>
    </xf>
    <xf numFmtId="41" fontId="0" fillId="0" borderId="21" xfId="1" applyFont="1" applyBorder="1" applyAlignment="1">
      <alignment horizontal="center" vertical="center"/>
    </xf>
    <xf numFmtId="41" fontId="0" fillId="0" borderId="15" xfId="1" applyFont="1" applyBorder="1" applyAlignment="1">
      <alignment horizontal="center" vertical="center"/>
    </xf>
    <xf numFmtId="41" fontId="0" fillId="0" borderId="16" xfId="1" applyFont="1" applyBorder="1" applyAlignment="1">
      <alignment horizontal="center" vertical="center"/>
    </xf>
    <xf numFmtId="41" fontId="5" fillId="0" borderId="22" xfId="1" applyFont="1" applyBorder="1" applyAlignment="1">
      <alignment horizontal="center" vertical="center" wrapText="1"/>
    </xf>
    <xf numFmtId="41" fontId="0" fillId="0" borderId="23" xfId="1" applyFont="1" applyBorder="1" applyAlignment="1">
      <alignment horizontal="center" vertical="center"/>
    </xf>
    <xf numFmtId="41" fontId="0" fillId="0" borderId="24" xfId="1" applyFont="1" applyBorder="1" applyAlignment="1">
      <alignment horizontal="center" vertical="center"/>
    </xf>
    <xf numFmtId="41" fontId="0" fillId="0" borderId="12" xfId="1" applyFont="1" applyBorder="1" applyAlignment="1">
      <alignment horizontal="center" vertical="center"/>
    </xf>
    <xf numFmtId="41" fontId="5" fillId="0" borderId="25" xfId="1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176" fontId="4" fillId="0" borderId="27" xfId="0" applyNumberFormat="1" applyFont="1" applyBorder="1" applyAlignment="1">
      <alignment horizontal="right" vertical="center"/>
    </xf>
    <xf numFmtId="41" fontId="4" fillId="0" borderId="28" xfId="1" applyFont="1" applyBorder="1" applyAlignment="1">
      <alignment horizontal="right" vertical="center"/>
    </xf>
    <xf numFmtId="41" fontId="4" fillId="0" borderId="29" xfId="1" applyFont="1" applyBorder="1" applyAlignment="1">
      <alignment horizontal="center" vertical="center"/>
    </xf>
    <xf numFmtId="41" fontId="4" fillId="0" borderId="27" xfId="1" applyFont="1" applyBorder="1" applyAlignment="1">
      <alignment horizontal="center" vertical="center"/>
    </xf>
    <xf numFmtId="41" fontId="4" fillId="0" borderId="27" xfId="1" applyFont="1" applyBorder="1">
      <alignment vertical="center"/>
    </xf>
    <xf numFmtId="41" fontId="4" fillId="0" borderId="30" xfId="1" applyFont="1" applyBorder="1" applyAlignment="1">
      <alignment horizontal="right" vertical="center" wrapText="1"/>
    </xf>
    <xf numFmtId="0" fontId="5" fillId="0" borderId="0" xfId="0" applyFont="1">
      <alignment vertical="center"/>
    </xf>
    <xf numFmtId="176" fontId="5" fillId="0" borderId="0" xfId="0" applyNumberFormat="1" applyFont="1">
      <alignment vertical="center"/>
    </xf>
    <xf numFmtId="41" fontId="5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tabSelected="1" workbookViewId="0">
      <selection activeCell="K26" sqref="K26"/>
    </sheetView>
  </sheetViews>
  <sheetFormatPr defaultRowHeight="16.5"/>
  <cols>
    <col min="1" max="2" width="8.625" customWidth="1"/>
    <col min="3" max="3" width="8.625" style="3" customWidth="1"/>
    <col min="4" max="4" width="13.875" style="3" bestFit="1" customWidth="1"/>
    <col min="5" max="5" width="16.625" style="4" customWidth="1"/>
    <col min="6" max="6" width="16.625" style="5" customWidth="1"/>
    <col min="7" max="7" width="8.625" style="5" customWidth="1"/>
    <col min="8" max="8" width="11" style="5" bestFit="1" customWidth="1"/>
    <col min="9" max="9" width="14.875" style="5" bestFit="1" customWidth="1"/>
    <col min="10" max="11" width="16.625" style="5" customWidth="1"/>
  </cols>
  <sheetData>
    <row r="1" spans="1:11" ht="26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7.25" thickBot="1">
      <c r="A3" t="s">
        <v>2</v>
      </c>
    </row>
    <row r="4" spans="1:11" ht="25.5" customHeight="1">
      <c r="A4" s="6" t="s">
        <v>3</v>
      </c>
      <c r="B4" s="7"/>
      <c r="C4" s="7"/>
      <c r="D4" s="7"/>
      <c r="E4" s="7"/>
      <c r="F4" s="8"/>
      <c r="G4" s="9" t="s">
        <v>4</v>
      </c>
      <c r="H4" s="10"/>
      <c r="I4" s="10"/>
      <c r="J4" s="10"/>
      <c r="K4" s="11"/>
    </row>
    <row r="5" spans="1:11" ht="25.5" customHeight="1">
      <c r="A5" s="12" t="s">
        <v>5</v>
      </c>
      <c r="B5" s="13"/>
      <c r="C5" s="13"/>
      <c r="D5" s="14" t="s">
        <v>6</v>
      </c>
      <c r="E5" s="14" t="s">
        <v>7</v>
      </c>
      <c r="F5" s="15" t="s">
        <v>8</v>
      </c>
      <c r="G5" s="16" t="s">
        <v>5</v>
      </c>
      <c r="H5" s="17"/>
      <c r="I5" s="18" t="s">
        <v>6</v>
      </c>
      <c r="J5" s="18" t="s">
        <v>7</v>
      </c>
      <c r="K5" s="19" t="s">
        <v>8</v>
      </c>
    </row>
    <row r="6" spans="1:11" ht="25.5" customHeight="1">
      <c r="A6" s="12" t="s">
        <v>9</v>
      </c>
      <c r="B6" s="13"/>
      <c r="C6" s="13"/>
      <c r="D6" s="20"/>
      <c r="E6" s="20"/>
      <c r="F6" s="21"/>
      <c r="G6" s="16" t="s">
        <v>9</v>
      </c>
      <c r="H6" s="17"/>
      <c r="I6" s="22"/>
      <c r="J6" s="22"/>
      <c r="K6" s="23"/>
    </row>
    <row r="7" spans="1:11" ht="25.5" customHeight="1">
      <c r="A7" s="24" t="s">
        <v>10</v>
      </c>
      <c r="B7" s="25"/>
      <c r="C7" s="25"/>
      <c r="D7" s="26">
        <f>D8</f>
        <v>83971170</v>
      </c>
      <c r="E7" s="26">
        <v>98854410</v>
      </c>
      <c r="F7" s="27">
        <f t="shared" ref="F7:F21" si="0">D7-E7</f>
        <v>-14883240</v>
      </c>
      <c r="G7" s="28" t="s">
        <v>11</v>
      </c>
      <c r="H7" s="29"/>
      <c r="I7" s="30">
        <f>I8+I9+I10</f>
        <v>359355523</v>
      </c>
      <c r="J7" s="30">
        <f>J8+J9+J10</f>
        <v>336586707</v>
      </c>
      <c r="K7" s="31">
        <f>K8+K9+K10</f>
        <v>22768816</v>
      </c>
    </row>
    <row r="8" spans="1:11" ht="25.5" customHeight="1">
      <c r="A8" s="32"/>
      <c r="B8" s="33" t="s">
        <v>12</v>
      </c>
      <c r="C8" s="33"/>
      <c r="D8" s="26">
        <f>44551170+39420000</f>
        <v>83971170</v>
      </c>
      <c r="E8" s="26">
        <v>98854410</v>
      </c>
      <c r="F8" s="27">
        <f t="shared" si="0"/>
        <v>-14883240</v>
      </c>
      <c r="G8" s="34"/>
      <c r="H8" s="35" t="s">
        <v>13</v>
      </c>
      <c r="I8" s="30">
        <v>317725523</v>
      </c>
      <c r="J8" s="30">
        <v>295666707</v>
      </c>
      <c r="K8" s="31">
        <f t="shared" ref="K8:K10" si="1">I8-J8</f>
        <v>22058816</v>
      </c>
    </row>
    <row r="9" spans="1:11" ht="25.5" customHeight="1">
      <c r="A9" s="36" t="s">
        <v>14</v>
      </c>
      <c r="B9" s="37"/>
      <c r="C9" s="37"/>
      <c r="D9" s="26">
        <v>10000000</v>
      </c>
      <c r="E9" s="26">
        <v>7000000</v>
      </c>
      <c r="F9" s="27">
        <f t="shared" si="0"/>
        <v>3000000</v>
      </c>
      <c r="G9" s="34"/>
      <c r="H9" s="38" t="s">
        <v>15</v>
      </c>
      <c r="I9" s="30">
        <f>1500000+8600000+550000</f>
        <v>10650000</v>
      </c>
      <c r="J9" s="30">
        <v>9900000</v>
      </c>
      <c r="K9" s="31">
        <f t="shared" si="1"/>
        <v>750000</v>
      </c>
    </row>
    <row r="10" spans="1:11" ht="25.5" customHeight="1">
      <c r="A10" s="32"/>
      <c r="B10" s="39" t="s">
        <v>16</v>
      </c>
      <c r="C10" s="39"/>
      <c r="D10" s="26">
        <v>10000000</v>
      </c>
      <c r="E10" s="26">
        <v>7000000</v>
      </c>
      <c r="F10" s="27">
        <f t="shared" si="0"/>
        <v>3000000</v>
      </c>
      <c r="G10" s="40"/>
      <c r="H10" s="35" t="s">
        <v>17</v>
      </c>
      <c r="I10" s="30">
        <f>2000000+5200000+14400000+7340000+2040000</f>
        <v>30980000</v>
      </c>
      <c r="J10" s="30">
        <v>31020000</v>
      </c>
      <c r="K10" s="31">
        <f t="shared" si="1"/>
        <v>-40000</v>
      </c>
    </row>
    <row r="11" spans="1:11" ht="25.5" customHeight="1">
      <c r="A11" s="24" t="s">
        <v>18</v>
      </c>
      <c r="B11" s="25"/>
      <c r="C11" s="25"/>
      <c r="D11" s="26">
        <v>6000000</v>
      </c>
      <c r="E11" s="26">
        <v>6000000</v>
      </c>
      <c r="F11" s="41">
        <f t="shared" si="0"/>
        <v>0</v>
      </c>
      <c r="G11" s="42" t="s">
        <v>19</v>
      </c>
      <c r="H11" s="43"/>
      <c r="I11" s="30">
        <f>I12</f>
        <v>14040000</v>
      </c>
      <c r="J11" s="30">
        <v>6800000</v>
      </c>
      <c r="K11" s="31">
        <f>K12</f>
        <v>7240000</v>
      </c>
    </row>
    <row r="12" spans="1:11" ht="25.5" customHeight="1">
      <c r="A12" s="44"/>
      <c r="B12" s="33" t="s">
        <v>18</v>
      </c>
      <c r="C12" s="33"/>
      <c r="D12" s="26">
        <v>6000000</v>
      </c>
      <c r="E12" s="26">
        <v>6000000</v>
      </c>
      <c r="F12" s="41">
        <f t="shared" si="0"/>
        <v>0</v>
      </c>
      <c r="G12" s="45"/>
      <c r="H12" s="46" t="s">
        <v>20</v>
      </c>
      <c r="I12" s="30">
        <f>300000+7500000+6240000</f>
        <v>14040000</v>
      </c>
      <c r="J12" s="30">
        <v>6800000</v>
      </c>
      <c r="K12" s="31">
        <f t="shared" ref="K12:K17" si="2">I12-J12</f>
        <v>7240000</v>
      </c>
    </row>
    <row r="13" spans="1:11" ht="25.5" customHeight="1">
      <c r="A13" s="24" t="s">
        <v>21</v>
      </c>
      <c r="B13" s="25"/>
      <c r="C13" s="25"/>
      <c r="D13" s="26">
        <v>288474830</v>
      </c>
      <c r="E13" s="26">
        <v>246497640</v>
      </c>
      <c r="F13" s="27">
        <f t="shared" si="0"/>
        <v>41977190</v>
      </c>
      <c r="G13" s="42" t="s">
        <v>22</v>
      </c>
      <c r="H13" s="43"/>
      <c r="I13" s="30">
        <f>I14+I15</f>
        <v>37000000</v>
      </c>
      <c r="J13" s="30">
        <f>J14+J15</f>
        <v>44291023</v>
      </c>
      <c r="K13" s="31">
        <f>K14+K15</f>
        <v>-7291023</v>
      </c>
    </row>
    <row r="14" spans="1:11" ht="25.5" customHeight="1">
      <c r="A14" s="32"/>
      <c r="B14" s="33" t="s">
        <v>23</v>
      </c>
      <c r="C14" s="33"/>
      <c r="D14" s="26">
        <v>288474830</v>
      </c>
      <c r="E14" s="26">
        <v>246497640</v>
      </c>
      <c r="F14" s="27">
        <f t="shared" si="0"/>
        <v>41977190</v>
      </c>
      <c r="G14" s="47"/>
      <c r="H14" s="35" t="s">
        <v>17</v>
      </c>
      <c r="I14" s="30">
        <f>21840000+900000+300000+11760000+1200000</f>
        <v>36000000</v>
      </c>
      <c r="J14" s="30">
        <v>41400000</v>
      </c>
      <c r="K14" s="31">
        <f t="shared" si="2"/>
        <v>-5400000</v>
      </c>
    </row>
    <row r="15" spans="1:11" ht="25.5" customHeight="1">
      <c r="A15" s="44" t="s">
        <v>24</v>
      </c>
      <c r="B15" s="48"/>
      <c r="C15" s="48"/>
      <c r="D15" s="26">
        <v>1000000</v>
      </c>
      <c r="E15" s="26">
        <v>1000000</v>
      </c>
      <c r="F15" s="41">
        <f t="shared" si="0"/>
        <v>0</v>
      </c>
      <c r="G15" s="42"/>
      <c r="H15" s="35" t="s">
        <v>22</v>
      </c>
      <c r="I15" s="30">
        <f>300000+700000</f>
        <v>1000000</v>
      </c>
      <c r="J15" s="30">
        <v>2891023</v>
      </c>
      <c r="K15" s="31">
        <f t="shared" si="2"/>
        <v>-1891023</v>
      </c>
    </row>
    <row r="16" spans="1:11" ht="25.5" customHeight="1">
      <c r="A16" s="44"/>
      <c r="B16" s="39" t="s">
        <v>24</v>
      </c>
      <c r="C16" s="39"/>
      <c r="D16" s="26">
        <v>1000000</v>
      </c>
      <c r="E16" s="26">
        <v>1000000</v>
      </c>
      <c r="F16" s="41">
        <f t="shared" si="0"/>
        <v>0</v>
      </c>
      <c r="G16" s="49" t="s">
        <v>25</v>
      </c>
      <c r="H16" s="50"/>
      <c r="I16" s="30">
        <f>I17</f>
        <v>150477</v>
      </c>
      <c r="J16" s="30">
        <v>1000000</v>
      </c>
      <c r="K16" s="31">
        <f t="shared" si="2"/>
        <v>-849523</v>
      </c>
    </row>
    <row r="17" spans="1:11" ht="25.5" customHeight="1">
      <c r="A17" s="44" t="s">
        <v>26</v>
      </c>
      <c r="B17" s="39"/>
      <c r="C17" s="39"/>
      <c r="D17" s="26">
        <v>3000000</v>
      </c>
      <c r="E17" s="26">
        <v>6000000</v>
      </c>
      <c r="F17" s="27">
        <f t="shared" si="0"/>
        <v>-3000000</v>
      </c>
      <c r="G17" s="34"/>
      <c r="H17" s="35" t="s">
        <v>25</v>
      </c>
      <c r="I17" s="30">
        <f>150477</f>
        <v>150477</v>
      </c>
      <c r="J17" s="30">
        <v>1000000</v>
      </c>
      <c r="K17" s="31">
        <f t="shared" si="2"/>
        <v>-849523</v>
      </c>
    </row>
    <row r="18" spans="1:11" ht="25.5" customHeight="1">
      <c r="A18" s="44"/>
      <c r="B18" s="39" t="s">
        <v>26</v>
      </c>
      <c r="C18" s="39"/>
      <c r="D18" s="26">
        <v>3000000</v>
      </c>
      <c r="E18" s="26">
        <v>6000000</v>
      </c>
      <c r="F18" s="27">
        <f t="shared" si="0"/>
        <v>-3000000</v>
      </c>
      <c r="G18" s="51"/>
      <c r="H18" s="52"/>
      <c r="I18" s="53"/>
      <c r="J18" s="53"/>
      <c r="K18" s="54"/>
    </row>
    <row r="19" spans="1:11" ht="25.5" customHeight="1">
      <c r="A19" s="24" t="s">
        <v>27</v>
      </c>
      <c r="B19" s="25"/>
      <c r="C19" s="25"/>
      <c r="D19" s="26">
        <v>18100000</v>
      </c>
      <c r="E19" s="26">
        <f>E20</f>
        <v>23325680</v>
      </c>
      <c r="F19" s="27">
        <f t="shared" si="0"/>
        <v>-5225680</v>
      </c>
      <c r="G19" s="55"/>
      <c r="H19" s="56"/>
      <c r="I19" s="57"/>
      <c r="J19" s="57"/>
      <c r="K19" s="58"/>
    </row>
    <row r="20" spans="1:11" ht="25.5" customHeight="1">
      <c r="A20" s="44"/>
      <c r="B20" s="33" t="s">
        <v>27</v>
      </c>
      <c r="C20" s="33"/>
      <c r="D20" s="26">
        <v>18100000</v>
      </c>
      <c r="E20" s="26">
        <v>23325680</v>
      </c>
      <c r="F20" s="27">
        <f t="shared" si="0"/>
        <v>-5225680</v>
      </c>
      <c r="G20" s="59"/>
      <c r="H20" s="60"/>
      <c r="I20" s="61"/>
      <c r="J20" s="61"/>
      <c r="K20" s="62"/>
    </row>
    <row r="21" spans="1:11" ht="25.5" customHeight="1" thickBot="1">
      <c r="A21" s="63" t="s">
        <v>28</v>
      </c>
      <c r="B21" s="64"/>
      <c r="C21" s="64"/>
      <c r="D21" s="65">
        <f>D7+D11+D9+D13+D17+D15+D19</f>
        <v>410546000</v>
      </c>
      <c r="E21" s="65">
        <f>E7+E11+E9+E13+E17+E15+E19</f>
        <v>388677730</v>
      </c>
      <c r="F21" s="66">
        <f t="shared" si="0"/>
        <v>21868270</v>
      </c>
      <c r="G21" s="67" t="s">
        <v>29</v>
      </c>
      <c r="H21" s="68"/>
      <c r="I21" s="69">
        <f>I7+I11+I13+I16+I20</f>
        <v>410546000</v>
      </c>
      <c r="J21" s="69">
        <f>J7+J11+J13+J16</f>
        <v>388677730</v>
      </c>
      <c r="K21" s="70">
        <f>K7+K11+K13+K16</f>
        <v>21868270</v>
      </c>
    </row>
    <row r="22" spans="1:11">
      <c r="A22" s="71"/>
      <c r="B22" s="71"/>
      <c r="C22" s="71"/>
      <c r="D22" s="71"/>
      <c r="E22" s="72"/>
      <c r="F22" s="73"/>
      <c r="G22" s="73"/>
      <c r="H22" s="73"/>
      <c r="I22" s="73"/>
      <c r="J22" s="73"/>
      <c r="K22" s="73"/>
    </row>
    <row r="24" spans="1:11">
      <c r="C24"/>
      <c r="D24"/>
    </row>
    <row r="25" spans="1:11">
      <c r="C25"/>
      <c r="D25"/>
    </row>
  </sheetData>
  <mergeCells count="31">
    <mergeCell ref="A21:C21"/>
    <mergeCell ref="G21:H21"/>
    <mergeCell ref="G16:H16"/>
    <mergeCell ref="G18:H20"/>
    <mergeCell ref="I18:I20"/>
    <mergeCell ref="J18:J20"/>
    <mergeCell ref="K18:K20"/>
    <mergeCell ref="A19:C19"/>
    <mergeCell ref="B20:C20"/>
    <mergeCell ref="B8:C8"/>
    <mergeCell ref="A9:C9"/>
    <mergeCell ref="A11:C11"/>
    <mergeCell ref="B12:C12"/>
    <mergeCell ref="A13:C13"/>
    <mergeCell ref="B14:C14"/>
    <mergeCell ref="J5:J6"/>
    <mergeCell ref="K5:K6"/>
    <mergeCell ref="A6:C6"/>
    <mergeCell ref="G6:H6"/>
    <mergeCell ref="A7:C7"/>
    <mergeCell ref="G7:H7"/>
    <mergeCell ref="A1:K1"/>
    <mergeCell ref="A2:K2"/>
    <mergeCell ref="A4:F4"/>
    <mergeCell ref="G4:K4"/>
    <mergeCell ref="A5:C5"/>
    <mergeCell ref="D5:D6"/>
    <mergeCell ref="E5:E6"/>
    <mergeCell ref="F5:F6"/>
    <mergeCell ref="G5:H5"/>
    <mergeCell ref="I5:I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5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컴퓨터3</dc:creator>
  <cp:lastModifiedBy>컴퓨터3</cp:lastModifiedBy>
  <dcterms:created xsi:type="dcterms:W3CDTF">2015-12-28T07:23:32Z</dcterms:created>
  <dcterms:modified xsi:type="dcterms:W3CDTF">2015-12-28T07:24:11Z</dcterms:modified>
</cp:coreProperties>
</file>