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95" yWindow="-240" windowWidth="14895" windowHeight="9960" activeTab="2"/>
  </bookViews>
  <sheets>
    <sheet name="총괄표" sheetId="1" r:id="rId1"/>
    <sheet name="세입내역" sheetId="2" r:id="rId2"/>
    <sheet name="세출내역" sheetId="4" r:id="rId3"/>
  </sheets>
  <definedNames>
    <definedName name="_xlnm.Print_Area" localSheetId="1">세입내역!$A$1:$W$49</definedName>
    <definedName name="_xlnm.Print_Area" localSheetId="2">세출내역!$A$52:$R$65</definedName>
  </definedNames>
  <calcPr calcId="125725"/>
</workbook>
</file>

<file path=xl/calcChain.xml><?xml version="1.0" encoding="utf-8"?>
<calcChain xmlns="http://schemas.openxmlformats.org/spreadsheetml/2006/main">
  <c r="F65" i="4"/>
  <c r="F41"/>
  <c r="F42"/>
  <c r="H23"/>
  <c r="H22"/>
  <c r="F64" l="1"/>
  <c r="F63"/>
  <c r="F62"/>
  <c r="F60"/>
  <c r="F59"/>
  <c r="F58"/>
  <c r="F57"/>
  <c r="F56"/>
  <c r="F55"/>
  <c r="F54"/>
  <c r="F49"/>
  <c r="F50"/>
  <c r="F51"/>
  <c r="F48"/>
  <c r="F47"/>
  <c r="F45"/>
  <c r="F44"/>
  <c r="F39"/>
  <c r="F38"/>
  <c r="F37"/>
  <c r="F34"/>
  <c r="F33"/>
  <c r="F32"/>
  <c r="F29"/>
  <c r="F20"/>
  <c r="E65"/>
  <c r="D64"/>
  <c r="D63"/>
  <c r="D58"/>
  <c r="D57"/>
  <c r="D49"/>
  <c r="D50"/>
  <c r="D44"/>
  <c r="D41"/>
  <c r="D37"/>
  <c r="D33"/>
  <c r="D29"/>
  <c r="F6" i="2"/>
  <c r="F7"/>
  <c r="F37"/>
  <c r="F38"/>
  <c r="F39"/>
  <c r="F40"/>
  <c r="F41"/>
  <c r="F42"/>
  <c r="F43"/>
  <c r="F44"/>
  <c r="F45"/>
  <c r="F36"/>
  <c r="F19"/>
  <c r="F20"/>
  <c r="F21"/>
  <c r="F22"/>
  <c r="F23"/>
  <c r="F24"/>
  <c r="F25"/>
  <c r="F26"/>
  <c r="F18"/>
  <c r="F15"/>
  <c r="F5"/>
  <c r="D41"/>
  <c r="D40" s="1"/>
  <c r="D39" s="1"/>
  <c r="D38"/>
  <c r="D37" s="1"/>
  <c r="D36" s="1"/>
  <c r="D23"/>
  <c r="D22" s="1"/>
  <c r="D21" s="1"/>
  <c r="D6"/>
  <c r="D5" s="1"/>
  <c r="K8" i="1"/>
  <c r="K9"/>
  <c r="K10"/>
  <c r="K11"/>
  <c r="K12"/>
  <c r="K13"/>
  <c r="K14"/>
  <c r="K15"/>
  <c r="K21"/>
  <c r="K7"/>
  <c r="I7"/>
  <c r="I21" s="1"/>
  <c r="F8"/>
  <c r="F10"/>
  <c r="F12"/>
  <c r="F14"/>
  <c r="F16"/>
  <c r="F18"/>
  <c r="F20"/>
  <c r="D21"/>
  <c r="D62" i="4" l="1"/>
  <c r="Q12"/>
  <c r="Q11"/>
  <c r="J13" i="1"/>
  <c r="J11"/>
  <c r="J7"/>
  <c r="E7"/>
  <c r="F7" s="1"/>
  <c r="E9"/>
  <c r="F9" s="1"/>
  <c r="Q9" i="4"/>
  <c r="Q35" l="1"/>
  <c r="V33" i="2"/>
  <c r="V32"/>
  <c r="V31"/>
  <c r="V30"/>
  <c r="V29"/>
  <c r="V28"/>
  <c r="V14"/>
  <c r="V13"/>
  <c r="V12"/>
  <c r="Q16" i="4" l="1"/>
  <c r="Q17"/>
  <c r="V11" i="2" l="1"/>
  <c r="E19" i="1"/>
  <c r="F19" s="1"/>
  <c r="E17"/>
  <c r="F17" s="1"/>
  <c r="E15"/>
  <c r="F15" s="1"/>
  <c r="E13"/>
  <c r="F13" s="1"/>
  <c r="E11"/>
  <c r="F11" s="1"/>
  <c r="E21" l="1"/>
  <c r="F21" s="1"/>
  <c r="J21"/>
  <c r="E49" i="2"/>
  <c r="Q56" i="4"/>
  <c r="D56" s="1"/>
  <c r="V10" i="2"/>
  <c r="V9"/>
  <c r="V8" s="1"/>
  <c r="V27" l="1"/>
  <c r="D26" s="1"/>
  <c r="D25" s="1"/>
  <c r="D24" s="1"/>
  <c r="Q61" i="4"/>
  <c r="D60" s="1"/>
  <c r="D55" s="1"/>
  <c r="D54" s="1"/>
  <c r="Q59"/>
  <c r="D59" s="1"/>
  <c r="Q36"/>
  <c r="Q8"/>
  <c r="Q18"/>
  <c r="V48" i="2" l="1"/>
  <c r="V45" s="1"/>
  <c r="D45" s="1"/>
  <c r="D43" s="1"/>
  <c r="D42" s="1"/>
  <c r="V20"/>
  <c r="D20" s="1"/>
  <c r="D19" s="1"/>
  <c r="D18" s="1"/>
  <c r="D49" s="1"/>
  <c r="Q19" i="4"/>
  <c r="Q20" l="1"/>
  <c r="D20" l="1"/>
  <c r="Q51"/>
  <c r="Q46"/>
  <c r="Q34"/>
  <c r="Q13"/>
  <c r="Q14"/>
  <c r="Q15"/>
  <c r="Q10"/>
  <c r="V16" i="2"/>
  <c r="Q43" i="4"/>
  <c r="Q39"/>
  <c r="D34" l="1"/>
  <c r="D32" s="1"/>
  <c r="D51"/>
  <c r="D48" s="1"/>
  <c r="D47" s="1"/>
  <c r="Q38"/>
  <c r="D39"/>
  <c r="D42"/>
  <c r="D45"/>
  <c r="Q22"/>
  <c r="Q7"/>
  <c r="D22" l="1"/>
  <c r="F22" s="1"/>
  <c r="H27"/>
  <c r="D7"/>
  <c r="F7" s="1"/>
  <c r="D38"/>
  <c r="H25" l="1"/>
  <c r="H26"/>
  <c r="Q23"/>
  <c r="Q27"/>
  <c r="H24" l="1"/>
  <c r="Q24" s="1"/>
  <c r="D23" s="1"/>
  <c r="Q26"/>
  <c r="Q25"/>
  <c r="D6" l="1"/>
  <c r="F23"/>
  <c r="D5"/>
  <c r="F6"/>
  <c r="F49" i="2"/>
  <c r="D65" i="4" l="1"/>
  <c r="F5"/>
</calcChain>
</file>

<file path=xl/sharedStrings.xml><?xml version="1.0" encoding="utf-8"?>
<sst xmlns="http://schemas.openxmlformats.org/spreadsheetml/2006/main" count="517" uniqueCount="192">
  <si>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</si>
  <si>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</si>
  <si>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</si>
  <si>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</si>
  <si>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</si>
  <si>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</si>
  <si>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</si>
  <si>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</si>
  <si>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</si>
  <si>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</si>
  <si>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</si>
  <si>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</si>
  <si>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</si>
  <si>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</si>
  <si>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</si>
  <si>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</si>
  <si>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</si>
  <si>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</si>
  <si>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</si>
  <si>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</si>
  <si>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</si>
  <si>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</si>
  <si>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</si>
  <si>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</si>
  <si>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</si>
  <si>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</si>
  <si>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</si>
  <si>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</si>
  <si>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</si>
  <si>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</si>
  <si>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</si>
  <si>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</si>
  <si>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</si>
  <si>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</si>
  <si>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</si>
  <si>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</si>
  <si>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</si>
  <si>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</si>
  <si>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</si>
  <si>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</si>
  <si>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* 위생대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</si>
  <si>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</si>
  <si>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</si>
  <si>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</si>
  <si>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</si>
  <si>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</si>
  <si>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</si>
  <si>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</si>
  <si>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</si>
  <si>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</si>
  <si>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</si>
  <si>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</si>
  <si>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월</t>
    <phoneticPr fontId="1" type="noConversion"/>
  </si>
  <si>
    <t>원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</si>
  <si>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</si>
  <si>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</si>
  <si>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</si>
  <si>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</si>
  <si>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</si>
  <si>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</si>
  <si>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*법인전입금</t>
    <phoneticPr fontId="1" type="noConversion"/>
  </si>
  <si>
    <t>후원금</t>
    <phoneticPr fontId="1" type="noConversion"/>
  </si>
  <si>
    <t>＊신체활동지원, 일상생활활동서비스 등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</si>
  <si>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</si>
  <si>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</si>
  <si>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</si>
  <si>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</si>
  <si>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</si>
  <si>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</si>
  <si>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</si>
  <si>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</si>
  <si>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</si>
  <si>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</si>
  <si>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</si>
  <si>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</si>
  <si>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1등급</t>
    <phoneticPr fontId="1" type="noConversion"/>
  </si>
  <si>
    <t>*요양시설</t>
    <phoneticPr fontId="1" type="noConversion"/>
  </si>
  <si>
    <t>원</t>
    <phoneticPr fontId="1" type="noConversion"/>
  </si>
  <si>
    <t xml:space="preserve"> </t>
    <phoneticPr fontId="1" type="noConversion"/>
  </si>
  <si>
    <t>2등급</t>
    <phoneticPr fontId="1" type="noConversion"/>
  </si>
  <si>
    <t>일</t>
    <phoneticPr fontId="1" type="noConversion"/>
  </si>
  <si>
    <t>명</t>
    <phoneticPr fontId="1" type="noConversion"/>
  </si>
  <si>
    <t>=</t>
    <phoneticPr fontId="1" type="noConversion"/>
  </si>
  <si>
    <t>개월</t>
    <phoneticPr fontId="1" type="noConversion"/>
  </si>
  <si>
    <t>112                     식재료비수입</t>
    <phoneticPr fontId="1" type="noConversion"/>
  </si>
  <si>
    <t>×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</si>
  <si>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</si>
  <si>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</si>
  <si>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</si>
  <si>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</si>
  <si>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실습비</t>
    <phoneticPr fontId="1" type="noConversion"/>
  </si>
  <si>
    <t>예금이자</t>
    <phoneticPr fontId="1" type="noConversion"/>
  </si>
  <si>
    <t>＊간호조무사</t>
    <phoneticPr fontId="1" type="noConversion"/>
  </si>
  <si>
    <t>＊요양보호사(시설)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</si>
  <si>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</si>
  <si>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</si>
  <si>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</si>
  <si>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</si>
  <si>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</si>
  <si>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</si>
  <si>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＊사무용품비, 소식지, 인쇄비, 수수료 등</t>
    <phoneticPr fontId="1" type="noConversion"/>
  </si>
  <si>
    <t>* 나들이및생신잔치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</si>
  <si>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</si>
  <si>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</si>
  <si>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</si>
  <si>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</si>
  <si>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</si>
  <si>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</si>
  <si>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</si>
  <si>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</si>
  <si>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</si>
  <si>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</si>
  <si>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</si>
  <si>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</si>
  <si>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</si>
  <si>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</si>
  <si>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</si>
  <si>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</si>
  <si>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</si>
  <si>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</si>
  <si>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</si>
  <si>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</si>
  <si>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</si>
  <si>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</si>
  <si>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</si>
  <si>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</si>
  <si>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335                      입소보호사업비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</si>
  <si>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</si>
  <si>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</si>
  <si>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요양시설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</si>
  <si>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</si>
  <si>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</si>
  <si>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</si>
  <si>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</si>
  <si>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</si>
  <si>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</si>
  <si>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</si>
  <si>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</si>
  <si>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</si>
  <si>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</si>
  <si>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</si>
  <si>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</si>
  <si>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＊사무국장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</si>
  <si>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</si>
  <si>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</si>
  <si>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</si>
  <si>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시설개보수</t>
    <phoneticPr fontId="1" type="noConversion"/>
  </si>
  <si>
    <t>=</t>
    <phoneticPr fontId="1" type="noConversion"/>
  </si>
  <si>
    <t>* 원장</t>
    <phoneticPr fontId="1" type="noConversion"/>
  </si>
  <si>
    <t>* 사무국장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</si>
  <si>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</si>
  <si>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</si>
  <si>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</si>
  <si>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=</t>
    <phoneticPr fontId="1" type="noConversion"/>
  </si>
  <si>
    <t>122                        직책보조비</t>
    <phoneticPr fontId="1" type="noConversion"/>
  </si>
  <si>
    <t>09 이월금</t>
    <phoneticPr fontId="1" type="noConversion"/>
  </si>
  <si>
    <t>91 이월금</t>
    <phoneticPr fontId="1" type="noConversion"/>
  </si>
  <si>
    <t>911                          전년도이월금</t>
    <phoneticPr fontId="1" type="noConversion"/>
  </si>
  <si>
    <t>*전년도이월금</t>
    <phoneticPr fontId="1" type="noConversion"/>
  </si>
  <si>
    <t>=</t>
    <phoneticPr fontId="1" type="noConversion"/>
  </si>
  <si>
    <t>원</t>
    <phoneticPr fontId="1" type="noConversion"/>
  </si>
  <si>
    <t>이월금</t>
    <phoneticPr fontId="1" type="noConversion"/>
  </si>
  <si>
    <t>생계급여</t>
    <phoneticPr fontId="1" type="noConversion"/>
  </si>
  <si>
    <t>원</t>
    <phoneticPr fontId="1" type="noConversion"/>
  </si>
  <si>
    <t>×</t>
    <phoneticPr fontId="1" type="noConversion"/>
  </si>
  <si>
    <t>개월</t>
    <phoneticPr fontId="1" type="noConversion"/>
  </si>
  <si>
    <t>=</t>
    <phoneticPr fontId="1" type="noConversion"/>
  </si>
  <si>
    <t>명</t>
    <phoneticPr fontId="1" type="noConversion"/>
  </si>
  <si>
    <t>월</t>
    <phoneticPr fontId="1" type="noConversion"/>
  </si>
  <si>
    <t>디딤돌일자리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</si>
  <si>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</si>
  <si>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</si>
  <si>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</si>
  <si>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* 디딤돌일자리</t>
    <phoneticPr fontId="1" type="noConversion"/>
  </si>
  <si>
    <t>(샬롬노인종합센터 입소)</t>
    <phoneticPr fontId="1" type="noConversion"/>
  </si>
  <si>
    <t>=</t>
    <phoneticPr fontId="1" type="noConversion"/>
  </si>
  <si>
    <t>시니어인턴연수</t>
    <phoneticPr fontId="1" type="noConversion"/>
  </si>
  <si>
    <t>원</t>
    <phoneticPr fontId="1" type="noConversion"/>
  </si>
  <si>
    <t>* 인턴연수</t>
    <phoneticPr fontId="1" type="noConversion"/>
  </si>
  <si>
    <t>명</t>
    <phoneticPr fontId="1" type="noConversion"/>
  </si>
  <si>
    <t>＊시설장</t>
    <phoneticPr fontId="1" type="noConversion"/>
  </si>
  <si>
    <t>×</t>
    <phoneticPr fontId="1" type="noConversion"/>
  </si>
  <si>
    <t>개월</t>
    <phoneticPr fontId="1" type="noConversion"/>
  </si>
  <si>
    <t>2014년도 세입ㆍ세출  예산서</t>
    <phoneticPr fontId="1" type="noConversion"/>
  </si>
  <si>
    <t>3등급</t>
    <phoneticPr fontId="1" type="noConversion"/>
  </si>
  <si>
    <t>＊조리원</t>
    <phoneticPr fontId="1" type="noConversion"/>
  </si>
  <si>
    <t>원</t>
    <phoneticPr fontId="1" type="noConversion"/>
  </si>
  <si>
    <t>증감
(A)-(B)</t>
    <phoneticPr fontId="1" type="noConversion"/>
  </si>
  <si>
    <t>경정 예산액
(A)</t>
    <phoneticPr fontId="1" type="noConversion"/>
  </si>
  <si>
    <t>기정 예산액
(B)</t>
    <phoneticPr fontId="1" type="noConversion"/>
  </si>
  <si>
    <t>사회보험부담금</t>
    <phoneticPr fontId="1" type="noConversion"/>
  </si>
  <si>
    <t>원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</si>
</sst>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"/>
    <numFmt numFmtId="177" formatCode="#,##0_);[Red]\(#,##0\)"/>
    <numFmt numFmtId="178" formatCode="0/00"/>
    <numFmt numFmtId="179" formatCode="0_ "/>
    <numFmt numFmtId="180" formatCode="#,##0_ ;[Red]\-#,##0\ "/>
    <numFmt numFmtId="181" formatCode="0_ ;[Red]\-0\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6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9" fontId="0" fillId="0" borderId="13" xfId="0" applyNumberFormat="1" applyBorder="1">
      <alignment vertical="center"/>
    </xf>
    <xf numFmtId="0" fontId="2" fillId="0" borderId="9" xfId="0" applyFon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7" fontId="6" fillId="0" borderId="29" xfId="0" applyNumberFormat="1" applyFont="1" applyBorder="1">
      <alignment vertical="center"/>
    </xf>
    <xf numFmtId="0" fontId="6" fillId="0" borderId="30" xfId="0" applyFont="1" applyBorder="1">
      <alignment vertical="center"/>
    </xf>
    <xf numFmtId="176" fontId="6" fillId="0" borderId="30" xfId="0" applyNumberFormat="1" applyFont="1" applyBorder="1">
      <alignment vertical="center"/>
    </xf>
    <xf numFmtId="0" fontId="6" fillId="0" borderId="32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 wrapText="1"/>
    </xf>
    <xf numFmtId="177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0" fontId="0" fillId="0" borderId="6" xfId="0" applyBorder="1">
      <alignment vertical="center"/>
    </xf>
    <xf numFmtId="176" fontId="7" fillId="0" borderId="40" xfId="0" applyNumberFormat="1" applyFont="1" applyBorder="1" applyAlignment="1">
      <alignment horizontal="right" vertical="center"/>
    </xf>
    <xf numFmtId="176" fontId="0" fillId="0" borderId="4" xfId="0" applyNumberFormat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3" xfId="0" applyNumberFormat="1" applyBorder="1">
      <alignment vertical="center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11" xfId="0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9" fontId="0" fillId="0" borderId="11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2" fillId="0" borderId="41" xfId="0" applyFont="1" applyBorder="1" applyAlignment="1">
      <alignment vertical="center" wrapText="1"/>
    </xf>
    <xf numFmtId="177" fontId="0" fillId="0" borderId="41" xfId="0" applyNumberFormat="1" applyBorder="1">
      <alignment vertical="center"/>
    </xf>
    <xf numFmtId="176" fontId="0" fillId="0" borderId="41" xfId="0" applyNumberFormat="1" applyBorder="1">
      <alignment vertical="center"/>
    </xf>
    <xf numFmtId="0" fontId="0" fillId="0" borderId="43" xfId="0" applyBorder="1">
      <alignment vertical="center"/>
    </xf>
    <xf numFmtId="176" fontId="0" fillId="0" borderId="43" xfId="0" applyNumberFormat="1" applyBorder="1">
      <alignment vertical="center"/>
    </xf>
    <xf numFmtId="0" fontId="0" fillId="0" borderId="44" xfId="0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176" fontId="0" fillId="0" borderId="48" xfId="0" applyNumberFormat="1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2" fillId="0" borderId="47" xfId="0" applyFont="1" applyBorder="1" applyAlignment="1">
      <alignment vertical="center" wrapText="1"/>
    </xf>
    <xf numFmtId="176" fontId="0" fillId="0" borderId="9" xfId="0" applyNumberFormat="1" applyFont="1" applyBorder="1">
      <alignment vertical="center"/>
    </xf>
    <xf numFmtId="0" fontId="5" fillId="0" borderId="9" xfId="0" applyFont="1" applyFill="1" applyBorder="1">
      <alignment vertical="center"/>
    </xf>
    <xf numFmtId="0" fontId="2" fillId="0" borderId="10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7" fillId="0" borderId="1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76" fontId="5" fillId="0" borderId="43" xfId="0" applyNumberFormat="1" applyFont="1" applyBorder="1">
      <alignment vertical="center"/>
    </xf>
    <xf numFmtId="0" fontId="5" fillId="0" borderId="43" xfId="0" applyFont="1" applyFill="1" applyBorder="1">
      <alignment vertical="center"/>
    </xf>
    <xf numFmtId="0" fontId="0" fillId="0" borderId="5" xfId="0" applyFill="1" applyBorder="1">
      <alignment vertical="center"/>
    </xf>
    <xf numFmtId="177" fontId="0" fillId="0" borderId="46" xfId="0" applyNumberForma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7" xfId="0" applyBorder="1">
      <alignment vertical="center"/>
    </xf>
    <xf numFmtId="0" fontId="2" fillId="0" borderId="46" xfId="0" applyFont="1" applyBorder="1" applyAlignment="1">
      <alignment horizontal="left" vertical="center" wrapText="1"/>
    </xf>
    <xf numFmtId="176" fontId="0" fillId="0" borderId="46" xfId="0" applyNumberFormat="1" applyBorder="1">
      <alignment vertical="center"/>
    </xf>
    <xf numFmtId="0" fontId="5" fillId="0" borderId="0" xfId="0" applyFont="1" applyFill="1" applyBorder="1">
      <alignment vertical="center"/>
    </xf>
    <xf numFmtId="177" fontId="0" fillId="0" borderId="47" xfId="0" applyNumberFormat="1" applyBorder="1" applyAlignment="1">
      <alignment vertical="center"/>
    </xf>
    <xf numFmtId="0" fontId="0" fillId="0" borderId="48" xfId="0" applyBorder="1" applyAlignment="1">
      <alignment vertical="center"/>
    </xf>
    <xf numFmtId="176" fontId="2" fillId="0" borderId="48" xfId="0" applyNumberFormat="1" applyFont="1" applyBorder="1">
      <alignment vertical="center"/>
    </xf>
    <xf numFmtId="0" fontId="0" fillId="0" borderId="48" xfId="0" applyFill="1" applyBorder="1">
      <alignment vertical="center"/>
    </xf>
    <xf numFmtId="0" fontId="5" fillId="0" borderId="48" xfId="0" applyFont="1" applyFill="1" applyBorder="1">
      <alignment vertical="center"/>
    </xf>
    <xf numFmtId="0" fontId="0" fillId="0" borderId="0" xfId="0" applyBorder="1" applyAlignment="1">
      <alignment vertical="center"/>
    </xf>
    <xf numFmtId="0" fontId="7" fillId="0" borderId="6" xfId="0" applyFont="1" applyBorder="1" applyAlignment="1">
      <alignment vertical="center"/>
    </xf>
    <xf numFmtId="176" fontId="7" fillId="0" borderId="7" xfId="0" applyNumberFormat="1" applyFont="1" applyBorder="1" applyAlignment="1">
      <alignment horizontal="right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6" fillId="0" borderId="47" xfId="0" applyNumberFormat="1" applyFont="1" applyBorder="1" applyAlignment="1">
      <alignment horizontal="right" vertical="center"/>
    </xf>
    <xf numFmtId="176" fontId="6" fillId="0" borderId="47" xfId="0" applyNumberFormat="1" applyFont="1" applyBorder="1">
      <alignment vertical="center"/>
    </xf>
    <xf numFmtId="0" fontId="7" fillId="0" borderId="2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6" fontId="6" fillId="0" borderId="54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176" fontId="7" fillId="0" borderId="18" xfId="0" applyNumberFormat="1" applyFont="1" applyBorder="1" applyAlignment="1">
      <alignment horizontal="right" vertical="center" wrapText="1"/>
    </xf>
    <xf numFmtId="176" fontId="6" fillId="0" borderId="51" xfId="0" applyNumberFormat="1" applyFont="1" applyBorder="1" applyAlignment="1">
      <alignment horizontal="right" vertical="center" wrapText="1"/>
    </xf>
    <xf numFmtId="180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 wrapText="1"/>
    </xf>
    <xf numFmtId="176" fontId="2" fillId="0" borderId="1" xfId="0" applyNumberFormat="1" applyFont="1" applyBorder="1" applyAlignment="1">
      <alignment vertical="center" wrapText="1"/>
    </xf>
    <xf numFmtId="41" fontId="0" fillId="0" borderId="55" xfId="1" applyFont="1" applyBorder="1" applyAlignment="1">
      <alignment horizontal="right" vertical="center" wrapText="1"/>
    </xf>
    <xf numFmtId="41" fontId="0" fillId="0" borderId="4" xfId="1" applyFont="1" applyBorder="1" applyAlignment="1">
      <alignment horizontal="right" vertical="center" wrapText="1"/>
    </xf>
    <xf numFmtId="41" fontId="0" fillId="0" borderId="7" xfId="1" applyFont="1" applyBorder="1" applyAlignment="1">
      <alignment horizontal="right" vertical="center"/>
    </xf>
    <xf numFmtId="41" fontId="0" fillId="0" borderId="2" xfId="1" applyFont="1" applyBorder="1" applyAlignment="1">
      <alignment horizontal="right" vertical="center" wrapText="1"/>
    </xf>
    <xf numFmtId="41" fontId="0" fillId="0" borderId="1" xfId="1" applyFont="1" applyBorder="1" applyAlignment="1">
      <alignment horizontal="right" vertical="center"/>
    </xf>
    <xf numFmtId="41" fontId="0" fillId="0" borderId="1" xfId="1" applyFont="1" applyBorder="1" applyAlignment="1">
      <alignment horizontal="right" vertical="center" wrapText="1"/>
    </xf>
    <xf numFmtId="41" fontId="0" fillId="0" borderId="1" xfId="1" applyFont="1" applyBorder="1" applyAlignment="1">
      <alignment vertical="center"/>
    </xf>
    <xf numFmtId="176" fontId="9" fillId="0" borderId="10" xfId="0" applyNumberFormat="1" applyFont="1" applyBorder="1" applyAlignment="1">
      <alignment vertical="center" wrapText="1"/>
    </xf>
    <xf numFmtId="41" fontId="6" fillId="0" borderId="31" xfId="0" applyNumberFormat="1" applyFont="1" applyBorder="1" applyAlignment="1">
      <alignment horizontal="center" vertical="center"/>
    </xf>
    <xf numFmtId="181" fontId="0" fillId="0" borderId="2" xfId="0" applyNumberFormat="1" applyBorder="1" applyAlignment="1">
      <alignment vertical="center"/>
    </xf>
    <xf numFmtId="181" fontId="0" fillId="0" borderId="3" xfId="0" applyNumberForma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47" xfId="1" applyFont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2" xfId="1" applyFont="1" applyBorder="1" applyAlignment="1">
      <alignment horizontal="right" vertical="center"/>
    </xf>
    <xf numFmtId="41" fontId="0" fillId="0" borderId="2" xfId="1" applyFont="1" applyBorder="1">
      <alignment vertical="center"/>
    </xf>
    <xf numFmtId="0" fontId="2" fillId="0" borderId="9" xfId="0" applyFont="1" applyBorder="1" applyAlignment="1">
      <alignment vertical="center"/>
    </xf>
    <xf numFmtId="41" fontId="10" fillId="0" borderId="10" xfId="1" applyFont="1" applyBorder="1" applyAlignment="1">
      <alignment horizontal="right" vertical="center"/>
    </xf>
    <xf numFmtId="41" fontId="10" fillId="0" borderId="7" xfId="1" applyFont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47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79" fontId="7" fillId="0" borderId="17" xfId="0" applyNumberFormat="1" applyFont="1" applyBorder="1" applyAlignment="1">
      <alignment vertical="center"/>
    </xf>
    <xf numFmtId="179" fontId="0" fillId="0" borderId="1" xfId="0" applyNumberForma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 wrapText="1"/>
    </xf>
    <xf numFmtId="176" fontId="0" fillId="0" borderId="40" xfId="0" applyNumberForma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 wrapText="1"/>
    </xf>
    <xf numFmtId="176" fontId="0" fillId="0" borderId="18" xfId="0" applyNumberForma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6" fontId="6" fillId="0" borderId="53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41" fontId="0" fillId="0" borderId="2" xfId="1" applyFont="1" applyBorder="1" applyAlignment="1">
      <alignment horizontal="right" vertical="center" wrapText="1"/>
    </xf>
    <xf numFmtId="41" fontId="0" fillId="0" borderId="3" xfId="1" applyFont="1" applyBorder="1" applyAlignment="1">
      <alignment horizontal="right" vertical="center" wrapText="1"/>
    </xf>
    <xf numFmtId="41" fontId="0" fillId="0" borderId="4" xfId="1" applyFont="1" applyBorder="1" applyAlignment="1">
      <alignment horizontal="right" vertical="center" wrapText="1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41" fontId="0" fillId="0" borderId="2" xfId="1" applyFont="1" applyBorder="1" applyAlignment="1">
      <alignment horizontal="right" vertical="center"/>
    </xf>
    <xf numFmtId="41" fontId="0" fillId="0" borderId="4" xfId="1" applyFont="1" applyBorder="1" applyAlignment="1">
      <alignment horizontal="right" vertical="center"/>
    </xf>
    <xf numFmtId="181" fontId="6" fillId="0" borderId="40" xfId="0" applyNumberFormat="1" applyFont="1" applyBorder="1" applyAlignment="1">
      <alignment horizontal="center" vertical="center" wrapText="1"/>
    </xf>
    <xf numFmtId="181" fontId="0" fillId="0" borderId="40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1" fontId="0" fillId="0" borderId="2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4" xfId="1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81" fontId="6" fillId="0" borderId="53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9" fillId="0" borderId="3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F36" sqref="F36"/>
    </sheetView>
  </sheetViews>
  <sheetFormatPr defaultRowHeight="16.5"/>
  <cols>
    <col min="1" max="2" width="8.625" customWidth="1"/>
    <col min="3" max="3" width="8.625" style="44" customWidth="1"/>
    <col min="4" max="4" width="13.875" style="44" bestFit="1" customWidth="1"/>
    <col min="5" max="6" width="16.625" style="1" customWidth="1"/>
    <col min="7" max="7" width="8.625" customWidth="1"/>
    <col min="8" max="8" width="11" bestFit="1" customWidth="1"/>
    <col min="9" max="9" width="13.875" bestFit="1" customWidth="1"/>
    <col min="10" max="11" width="16.625" style="1" customWidth="1"/>
  </cols>
  <sheetData>
    <row r="1" spans="1:11" ht="26.25">
      <c r="A1" s="196" t="s">
        <v>183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>
      <c r="A2" s="197" t="s">
        <v>174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17.25" thickBot="1">
      <c r="A3" t="s">
        <v>0</v>
      </c>
    </row>
    <row r="4" spans="1:11" ht="25.5" customHeight="1">
      <c r="A4" s="198" t="s">
        <v>1</v>
      </c>
      <c r="B4" s="199"/>
      <c r="C4" s="199"/>
      <c r="D4" s="199"/>
      <c r="E4" s="199"/>
      <c r="F4" s="200"/>
      <c r="G4" s="201" t="s">
        <v>23</v>
      </c>
      <c r="H4" s="202"/>
      <c r="I4" s="202"/>
      <c r="J4" s="202"/>
      <c r="K4" s="203"/>
    </row>
    <row r="5" spans="1:11" ht="25.5" customHeight="1">
      <c r="A5" s="209" t="s">
        <v>2</v>
      </c>
      <c r="B5" s="206"/>
      <c r="C5" s="206"/>
      <c r="D5" s="204" t="s">
        <v>188</v>
      </c>
      <c r="E5" s="204" t="s">
        <v>189</v>
      </c>
      <c r="F5" s="207" t="s">
        <v>187</v>
      </c>
      <c r="G5" s="205" t="s">
        <v>2</v>
      </c>
      <c r="H5" s="206"/>
      <c r="I5" s="204" t="s">
        <v>188</v>
      </c>
      <c r="J5" s="204" t="s">
        <v>189</v>
      </c>
      <c r="K5" s="210" t="s">
        <v>187</v>
      </c>
    </row>
    <row r="6" spans="1:11" ht="25.5" customHeight="1">
      <c r="A6" s="209" t="s">
        <v>51</v>
      </c>
      <c r="B6" s="206"/>
      <c r="C6" s="206"/>
      <c r="D6" s="204"/>
      <c r="E6" s="204"/>
      <c r="F6" s="208"/>
      <c r="G6" s="205" t="s">
        <v>51</v>
      </c>
      <c r="H6" s="206"/>
      <c r="I6" s="204"/>
      <c r="J6" s="204"/>
      <c r="K6" s="211"/>
    </row>
    <row r="7" spans="1:11" ht="25.5" customHeight="1">
      <c r="A7" s="189" t="s">
        <v>41</v>
      </c>
      <c r="B7" s="188"/>
      <c r="C7" s="188"/>
      <c r="D7" s="47">
        <v>91865184</v>
      </c>
      <c r="E7" s="47">
        <f>E8</f>
        <v>67223220</v>
      </c>
      <c r="F7" s="51">
        <f>D7-E7</f>
        <v>24641964</v>
      </c>
      <c r="G7" s="187" t="s">
        <v>45</v>
      </c>
      <c r="H7" s="188"/>
      <c r="I7" s="47">
        <f>I8+I9+I10</f>
        <v>318565920</v>
      </c>
      <c r="J7" s="47">
        <f>SUM(J8:J10)</f>
        <v>253901530</v>
      </c>
      <c r="K7" s="156">
        <f>I7-J7</f>
        <v>64664390</v>
      </c>
    </row>
    <row r="8" spans="1:11" ht="25.5" customHeight="1">
      <c r="A8" s="46"/>
      <c r="B8" s="190" t="s">
        <v>42</v>
      </c>
      <c r="C8" s="190"/>
      <c r="D8" s="47">
        <v>91865184</v>
      </c>
      <c r="E8" s="47">
        <v>67223220</v>
      </c>
      <c r="F8" s="51">
        <f t="shared" ref="F8:F21" si="0">D8-E8</f>
        <v>24641964</v>
      </c>
      <c r="G8" s="128"/>
      <c r="H8" s="139" t="s">
        <v>46</v>
      </c>
      <c r="I8" s="47">
        <v>274056760</v>
      </c>
      <c r="J8" s="47">
        <v>207201530</v>
      </c>
      <c r="K8" s="156">
        <f t="shared" ref="K8:K21" si="1">I8-J8</f>
        <v>66855230</v>
      </c>
    </row>
    <row r="9" spans="1:11" ht="25.5" customHeight="1">
      <c r="A9" s="191" t="s">
        <v>136</v>
      </c>
      <c r="B9" s="192"/>
      <c r="C9" s="192"/>
      <c r="D9" s="47">
        <v>3000000</v>
      </c>
      <c r="E9" s="47">
        <f>E10</f>
        <v>1800000</v>
      </c>
      <c r="F9" s="51">
        <f t="shared" si="0"/>
        <v>1200000</v>
      </c>
      <c r="G9" s="128"/>
      <c r="H9" s="131" t="s">
        <v>140</v>
      </c>
      <c r="I9" s="47">
        <v>8800000</v>
      </c>
      <c r="J9" s="47">
        <v>7700000</v>
      </c>
      <c r="K9" s="156">
        <f t="shared" si="1"/>
        <v>1100000</v>
      </c>
    </row>
    <row r="10" spans="1:11" ht="25.5" customHeight="1">
      <c r="A10" s="46"/>
      <c r="B10" s="139" t="s">
        <v>137</v>
      </c>
      <c r="C10" s="139"/>
      <c r="D10" s="47">
        <v>3000000</v>
      </c>
      <c r="E10" s="47">
        <v>1800000</v>
      </c>
      <c r="F10" s="51">
        <f t="shared" si="0"/>
        <v>1200000</v>
      </c>
      <c r="G10" s="132"/>
      <c r="H10" s="139" t="s">
        <v>141</v>
      </c>
      <c r="I10" s="47">
        <v>35709160</v>
      </c>
      <c r="J10" s="126">
        <v>39000000</v>
      </c>
      <c r="K10" s="156">
        <f t="shared" si="1"/>
        <v>-3290840</v>
      </c>
    </row>
    <row r="11" spans="1:11" ht="25.5" customHeight="1">
      <c r="A11" s="189" t="s">
        <v>61</v>
      </c>
      <c r="B11" s="188"/>
      <c r="C11" s="188"/>
      <c r="D11" s="47">
        <v>5000000</v>
      </c>
      <c r="E11" s="47">
        <f>E12</f>
        <v>5000000</v>
      </c>
      <c r="F11" s="51">
        <f t="shared" si="0"/>
        <v>0</v>
      </c>
      <c r="G11" s="125" t="s">
        <v>48</v>
      </c>
      <c r="H11" s="141"/>
      <c r="I11" s="47">
        <v>7300000</v>
      </c>
      <c r="J11" s="126">
        <f>J12</f>
        <v>7560000</v>
      </c>
      <c r="K11" s="156">
        <f t="shared" si="1"/>
        <v>-260000</v>
      </c>
    </row>
    <row r="12" spans="1:11" ht="25.5" customHeight="1">
      <c r="A12" s="138"/>
      <c r="B12" s="190" t="s">
        <v>61</v>
      </c>
      <c r="C12" s="190"/>
      <c r="D12" s="47">
        <v>5000000</v>
      </c>
      <c r="E12" s="47">
        <v>5000000</v>
      </c>
      <c r="F12" s="51">
        <f t="shared" si="0"/>
        <v>0</v>
      </c>
      <c r="G12" s="127"/>
      <c r="H12" s="134" t="s">
        <v>49</v>
      </c>
      <c r="I12" s="47">
        <v>7300000</v>
      </c>
      <c r="J12" s="47">
        <v>7560000</v>
      </c>
      <c r="K12" s="156">
        <f t="shared" si="1"/>
        <v>-260000</v>
      </c>
    </row>
    <row r="13" spans="1:11" ht="25.5" customHeight="1">
      <c r="A13" s="189" t="s">
        <v>66</v>
      </c>
      <c r="B13" s="188"/>
      <c r="C13" s="188"/>
      <c r="D13" s="47">
        <v>237860736</v>
      </c>
      <c r="E13" s="47">
        <f>E14</f>
        <v>197516100</v>
      </c>
      <c r="F13" s="51">
        <f t="shared" si="0"/>
        <v>40344636</v>
      </c>
      <c r="G13" s="125" t="s">
        <v>50</v>
      </c>
      <c r="H13" s="141"/>
      <c r="I13" s="47">
        <v>50660000</v>
      </c>
      <c r="J13" s="126">
        <f>SUM(J14:J15)</f>
        <v>40860000</v>
      </c>
      <c r="K13" s="156">
        <f t="shared" si="1"/>
        <v>9800000</v>
      </c>
    </row>
    <row r="14" spans="1:11" ht="25.5" customHeight="1">
      <c r="A14" s="46"/>
      <c r="B14" s="190" t="s">
        <v>67</v>
      </c>
      <c r="C14" s="190"/>
      <c r="D14" s="47">
        <v>237860736</v>
      </c>
      <c r="E14" s="47">
        <v>197516100</v>
      </c>
      <c r="F14" s="51">
        <f t="shared" si="0"/>
        <v>40344636</v>
      </c>
      <c r="G14" s="133"/>
      <c r="H14" s="139" t="s">
        <v>47</v>
      </c>
      <c r="I14" s="47">
        <v>4660000</v>
      </c>
      <c r="J14" s="126">
        <v>35860000</v>
      </c>
      <c r="K14" s="156">
        <f t="shared" si="1"/>
        <v>-31200000</v>
      </c>
    </row>
    <row r="15" spans="1:11" ht="25.5" customHeight="1">
      <c r="A15" s="138" t="s">
        <v>43</v>
      </c>
      <c r="B15" s="137"/>
      <c r="C15" s="137"/>
      <c r="D15" s="47">
        <v>4600000</v>
      </c>
      <c r="E15" s="47">
        <f>E16</f>
        <v>2182210</v>
      </c>
      <c r="F15" s="51">
        <f t="shared" si="0"/>
        <v>2417790</v>
      </c>
      <c r="G15" s="108"/>
      <c r="H15" s="139" t="s">
        <v>50</v>
      </c>
      <c r="I15" s="47">
        <v>4000000</v>
      </c>
      <c r="J15" s="126">
        <v>5000000</v>
      </c>
      <c r="K15" s="156">
        <f t="shared" si="1"/>
        <v>-1000000</v>
      </c>
    </row>
    <row r="16" spans="1:11" ht="25.5" customHeight="1">
      <c r="A16" s="138"/>
      <c r="B16" s="139" t="s">
        <v>43</v>
      </c>
      <c r="C16" s="139"/>
      <c r="D16" s="47">
        <v>4600000</v>
      </c>
      <c r="E16" s="47">
        <v>2182210</v>
      </c>
      <c r="F16" s="51">
        <f t="shared" si="0"/>
        <v>2417790</v>
      </c>
      <c r="G16" s="136"/>
      <c r="H16" s="148"/>
      <c r="I16" s="47"/>
      <c r="J16" s="47"/>
      <c r="K16" s="156"/>
    </row>
    <row r="17" spans="1:11" ht="25.5" customHeight="1">
      <c r="A17" s="138" t="s">
        <v>161</v>
      </c>
      <c r="B17" s="139"/>
      <c r="C17" s="139"/>
      <c r="D17" s="47">
        <v>6600000</v>
      </c>
      <c r="E17" s="47">
        <f>E18</f>
        <v>1000000</v>
      </c>
      <c r="F17" s="51">
        <f t="shared" si="0"/>
        <v>5600000</v>
      </c>
      <c r="G17" s="128"/>
      <c r="H17" s="139"/>
      <c r="I17" s="47"/>
      <c r="J17" s="47"/>
      <c r="K17" s="156"/>
    </row>
    <row r="18" spans="1:11" ht="25.5" customHeight="1">
      <c r="A18" s="138"/>
      <c r="B18" s="139" t="s">
        <v>161</v>
      </c>
      <c r="C18" s="139"/>
      <c r="D18" s="47">
        <v>6600000</v>
      </c>
      <c r="E18" s="47">
        <v>1000000</v>
      </c>
      <c r="F18" s="51">
        <f t="shared" si="0"/>
        <v>5600000</v>
      </c>
      <c r="G18" s="115"/>
      <c r="H18" s="56"/>
      <c r="I18" s="45"/>
      <c r="J18" s="45"/>
      <c r="K18" s="156"/>
    </row>
    <row r="19" spans="1:11" ht="25.5" customHeight="1">
      <c r="A19" s="189" t="s">
        <v>44</v>
      </c>
      <c r="B19" s="188"/>
      <c r="C19" s="188"/>
      <c r="D19" s="47">
        <v>27600000</v>
      </c>
      <c r="E19" s="47">
        <f>E20</f>
        <v>27600000</v>
      </c>
      <c r="F19" s="51">
        <f t="shared" si="0"/>
        <v>0</v>
      </c>
      <c r="G19" s="115"/>
      <c r="H19" s="56"/>
      <c r="I19" s="45"/>
      <c r="J19" s="45"/>
      <c r="K19" s="156"/>
    </row>
    <row r="20" spans="1:11" ht="25.5" customHeight="1">
      <c r="A20" s="138"/>
      <c r="B20" s="190" t="s">
        <v>44</v>
      </c>
      <c r="C20" s="190"/>
      <c r="D20" s="47">
        <v>27600000</v>
      </c>
      <c r="E20" s="47">
        <v>27600000</v>
      </c>
      <c r="F20" s="51">
        <f t="shared" si="0"/>
        <v>0</v>
      </c>
      <c r="G20" s="187"/>
      <c r="H20" s="188"/>
      <c r="I20" s="47"/>
      <c r="J20" s="47"/>
      <c r="K20" s="156"/>
    </row>
    <row r="21" spans="1:11" ht="25.5" customHeight="1" thickBot="1">
      <c r="A21" s="193" t="s">
        <v>24</v>
      </c>
      <c r="B21" s="194"/>
      <c r="C21" s="194"/>
      <c r="D21" s="129">
        <f>D7+D11+D9+D13+D17+D15+D19</f>
        <v>376525920</v>
      </c>
      <c r="E21" s="129">
        <f>E7+E11+E9+E13+E17+E15+E19</f>
        <v>302321530</v>
      </c>
      <c r="F21" s="135">
        <f t="shared" si="0"/>
        <v>74204390</v>
      </c>
      <c r="G21" s="195" t="s">
        <v>25</v>
      </c>
      <c r="H21" s="194"/>
      <c r="I21" s="130">
        <f>I7+I11+I13+I16+I20</f>
        <v>376525920</v>
      </c>
      <c r="J21" s="130">
        <f>J7+J11+J13+J16+J20</f>
        <v>302321530</v>
      </c>
      <c r="K21" s="157">
        <f t="shared" si="1"/>
        <v>74204390</v>
      </c>
    </row>
    <row r="22" spans="1:11">
      <c r="A22" s="31"/>
      <c r="B22" s="31"/>
      <c r="C22" s="31"/>
      <c r="D22" s="31"/>
      <c r="E22" s="30"/>
      <c r="F22" s="30"/>
      <c r="G22" s="31"/>
      <c r="H22" s="31"/>
      <c r="I22" s="31"/>
      <c r="J22" s="30"/>
      <c r="K22" s="30"/>
    </row>
    <row r="24" spans="1:11">
      <c r="C24"/>
      <c r="D24"/>
      <c r="J24"/>
      <c r="K24"/>
    </row>
    <row r="25" spans="1:11">
      <c r="C25"/>
      <c r="D25"/>
      <c r="J25"/>
      <c r="K25"/>
    </row>
  </sheetData>
  <mergeCells count="27">
    <mergeCell ref="A1:K1"/>
    <mergeCell ref="A2:K2"/>
    <mergeCell ref="A4:F4"/>
    <mergeCell ref="G4:K4"/>
    <mergeCell ref="J5:J6"/>
    <mergeCell ref="G5:H5"/>
    <mergeCell ref="G6:H6"/>
    <mergeCell ref="F5:F6"/>
    <mergeCell ref="A5:C5"/>
    <mergeCell ref="A6:C6"/>
    <mergeCell ref="E5:E6"/>
    <mergeCell ref="K5:K6"/>
    <mergeCell ref="D5:D6"/>
    <mergeCell ref="I5:I6"/>
    <mergeCell ref="A21:C21"/>
    <mergeCell ref="G21:H21"/>
    <mergeCell ref="A13:C13"/>
    <mergeCell ref="B14:C14"/>
    <mergeCell ref="A19:C19"/>
    <mergeCell ref="B20:C20"/>
    <mergeCell ref="G20:H20"/>
    <mergeCell ref="G7:H7"/>
    <mergeCell ref="A11:C11"/>
    <mergeCell ref="B12:C12"/>
    <mergeCell ref="A7:C7"/>
    <mergeCell ref="B8:C8"/>
    <mergeCell ref="A9:C9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1"/>
  <sheetViews>
    <sheetView topLeftCell="A16" workbookViewId="0">
      <selection activeCell="F40" sqref="F40"/>
    </sheetView>
  </sheetViews>
  <sheetFormatPr defaultRowHeight="16.5"/>
  <cols>
    <col min="1" max="2" width="8.5" customWidth="1"/>
    <col min="3" max="4" width="14.125" customWidth="1"/>
    <col min="5" max="5" width="12.875" style="2" customWidth="1"/>
    <col min="6" max="6" width="12.625" style="1" customWidth="1"/>
    <col min="7" max="7" width="9.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29" t="s">
        <v>21</v>
      </c>
    </row>
    <row r="2" spans="1:23" ht="17.25" thickBot="1">
      <c r="V2" s="230" t="s">
        <v>11</v>
      </c>
      <c r="W2" s="231"/>
    </row>
    <row r="3" spans="1:23" ht="20.100000000000001" customHeight="1">
      <c r="A3" s="218" t="s">
        <v>8</v>
      </c>
      <c r="B3" s="219"/>
      <c r="C3" s="201"/>
      <c r="D3" s="212" t="s">
        <v>188</v>
      </c>
      <c r="E3" s="212" t="s">
        <v>189</v>
      </c>
      <c r="F3" s="235" t="s">
        <v>187</v>
      </c>
      <c r="G3" s="232" t="s">
        <v>10</v>
      </c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3"/>
    </row>
    <row r="4" spans="1:23" ht="20.100000000000001" customHeight="1">
      <c r="A4" s="220" t="s">
        <v>9</v>
      </c>
      <c r="B4" s="221"/>
      <c r="C4" s="205"/>
      <c r="D4" s="204"/>
      <c r="E4" s="204"/>
      <c r="F4" s="208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34"/>
    </row>
    <row r="5" spans="1:23" ht="27.95" customHeight="1">
      <c r="A5" s="222" t="s">
        <v>26</v>
      </c>
      <c r="B5" s="223"/>
      <c r="C5" s="214"/>
      <c r="D5" s="5">
        <f>D6</f>
        <v>91865184</v>
      </c>
      <c r="E5" s="5">
        <v>67223220</v>
      </c>
      <c r="F5" s="158">
        <f>D5-E5</f>
        <v>24641964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8"/>
    </row>
    <row r="6" spans="1:23" ht="27.95" customHeight="1">
      <c r="A6" s="19"/>
      <c r="B6" s="213" t="s">
        <v>27</v>
      </c>
      <c r="C6" s="214"/>
      <c r="D6" s="5">
        <f>D7+D15</f>
        <v>91865184</v>
      </c>
      <c r="E6" s="5">
        <v>67223220</v>
      </c>
      <c r="F6" s="158">
        <f t="shared" ref="F6:F7" si="0">D6-E6</f>
        <v>24641964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8"/>
    </row>
    <row r="7" spans="1:23" ht="29.1" customHeight="1">
      <c r="A7" s="25"/>
      <c r="B7" s="3"/>
      <c r="C7" s="69" t="s">
        <v>74</v>
      </c>
      <c r="D7" s="48">
        <v>59465184</v>
      </c>
      <c r="E7" s="48">
        <v>39503220</v>
      </c>
      <c r="F7" s="158">
        <f t="shared" si="0"/>
        <v>19961964</v>
      </c>
      <c r="G7" s="50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8"/>
      <c r="U7" s="6"/>
      <c r="V7" s="7"/>
      <c r="W7" s="18"/>
    </row>
    <row r="8" spans="1:23" ht="17.25" customHeight="1">
      <c r="A8" s="25"/>
      <c r="B8" s="4"/>
      <c r="C8" s="147"/>
      <c r="D8" s="146"/>
      <c r="E8" s="146"/>
      <c r="F8" s="58"/>
      <c r="G8" s="23" t="s">
        <v>76</v>
      </c>
      <c r="H8" s="1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59"/>
      <c r="U8" s="16"/>
      <c r="V8" s="17">
        <f>SUM(V9:V14)</f>
        <v>59465184</v>
      </c>
      <c r="W8" s="24"/>
    </row>
    <row r="9" spans="1:23" ht="17.25" customHeight="1">
      <c r="A9" s="25"/>
      <c r="B9" s="4"/>
      <c r="C9" s="147"/>
      <c r="D9" s="146"/>
      <c r="E9" s="146"/>
      <c r="F9" s="58"/>
      <c r="G9" s="23" t="s">
        <v>75</v>
      </c>
      <c r="H9" s="17">
        <v>52640</v>
      </c>
      <c r="I9" s="16" t="s">
        <v>77</v>
      </c>
      <c r="J9" s="16" t="s">
        <v>4</v>
      </c>
      <c r="K9" s="16">
        <v>181</v>
      </c>
      <c r="L9" s="37" t="s">
        <v>80</v>
      </c>
      <c r="M9" s="16" t="s">
        <v>4</v>
      </c>
      <c r="N9" s="16">
        <v>1</v>
      </c>
      <c r="O9" s="37" t="s">
        <v>81</v>
      </c>
      <c r="P9" s="16" t="s">
        <v>4</v>
      </c>
      <c r="Q9" s="16"/>
      <c r="R9" s="37"/>
      <c r="S9" s="16" t="s">
        <v>4</v>
      </c>
      <c r="T9" s="59">
        <v>0.2</v>
      </c>
      <c r="U9" s="37" t="s">
        <v>82</v>
      </c>
      <c r="V9" s="17">
        <f t="shared" ref="V9:V14" si="1">H9*K9*N9*T9</f>
        <v>1905568</v>
      </c>
      <c r="W9" s="24" t="s">
        <v>77</v>
      </c>
    </row>
    <row r="10" spans="1:23" ht="17.25" customHeight="1">
      <c r="A10" s="25"/>
      <c r="B10" s="4"/>
      <c r="C10" s="147"/>
      <c r="D10" s="146"/>
      <c r="E10" s="146"/>
      <c r="F10" s="58"/>
      <c r="G10" s="23" t="s">
        <v>79</v>
      </c>
      <c r="H10" s="17">
        <v>48850</v>
      </c>
      <c r="I10" s="16" t="s">
        <v>77</v>
      </c>
      <c r="J10" s="16" t="s">
        <v>4</v>
      </c>
      <c r="K10" s="16">
        <v>181</v>
      </c>
      <c r="L10" s="37" t="s">
        <v>80</v>
      </c>
      <c r="M10" s="16" t="s">
        <v>4</v>
      </c>
      <c r="N10" s="16">
        <v>4</v>
      </c>
      <c r="O10" s="37" t="s">
        <v>81</v>
      </c>
      <c r="P10" s="16" t="s">
        <v>4</v>
      </c>
      <c r="Q10" s="16"/>
      <c r="R10" s="37"/>
      <c r="S10" s="16" t="s">
        <v>4</v>
      </c>
      <c r="T10" s="59">
        <v>0.2</v>
      </c>
      <c r="U10" s="37" t="s">
        <v>82</v>
      </c>
      <c r="V10" s="17">
        <f t="shared" si="1"/>
        <v>7073480</v>
      </c>
      <c r="W10" s="24" t="s">
        <v>77</v>
      </c>
    </row>
    <row r="11" spans="1:23" ht="17.25" customHeight="1">
      <c r="A11" s="25"/>
      <c r="B11" s="4"/>
      <c r="C11" s="147"/>
      <c r="D11" s="146"/>
      <c r="E11" s="146"/>
      <c r="F11" s="58"/>
      <c r="G11" s="112" t="s">
        <v>184</v>
      </c>
      <c r="H11" s="17">
        <v>45050</v>
      </c>
      <c r="I11" s="16" t="s">
        <v>3</v>
      </c>
      <c r="J11" s="16" t="s">
        <v>4</v>
      </c>
      <c r="K11" s="16">
        <v>181</v>
      </c>
      <c r="L11" s="37" t="s">
        <v>80</v>
      </c>
      <c r="M11" s="16" t="s">
        <v>4</v>
      </c>
      <c r="N11" s="16">
        <v>12</v>
      </c>
      <c r="O11" s="37" t="s">
        <v>5</v>
      </c>
      <c r="P11" s="16" t="s">
        <v>4</v>
      </c>
      <c r="Q11" s="16"/>
      <c r="R11" s="37"/>
      <c r="S11" s="16" t="s">
        <v>4</v>
      </c>
      <c r="T11" s="59">
        <v>0.2</v>
      </c>
      <c r="U11" s="37" t="s">
        <v>7</v>
      </c>
      <c r="V11" s="17">
        <f t="shared" si="1"/>
        <v>19569720</v>
      </c>
      <c r="W11" s="24" t="s">
        <v>3</v>
      </c>
    </row>
    <row r="12" spans="1:23" ht="17.25" customHeight="1">
      <c r="A12" s="25"/>
      <c r="B12" s="4"/>
      <c r="C12" s="147"/>
      <c r="D12" s="146"/>
      <c r="E12" s="146"/>
      <c r="F12" s="58"/>
      <c r="G12" s="23" t="s">
        <v>75</v>
      </c>
      <c r="H12" s="17">
        <v>56080</v>
      </c>
      <c r="I12" s="16" t="s">
        <v>3</v>
      </c>
      <c r="J12" s="16" t="s">
        <v>4</v>
      </c>
      <c r="K12" s="16">
        <v>184</v>
      </c>
      <c r="L12" s="37" t="s">
        <v>80</v>
      </c>
      <c r="M12" s="16" t="s">
        <v>4</v>
      </c>
      <c r="N12" s="16">
        <v>1</v>
      </c>
      <c r="O12" s="37" t="s">
        <v>5</v>
      </c>
      <c r="P12" s="16" t="s">
        <v>4</v>
      </c>
      <c r="Q12" s="16"/>
      <c r="R12" s="37"/>
      <c r="S12" s="16" t="s">
        <v>4</v>
      </c>
      <c r="T12" s="59">
        <v>0.2</v>
      </c>
      <c r="U12" s="37" t="s">
        <v>7</v>
      </c>
      <c r="V12" s="17">
        <f t="shared" si="1"/>
        <v>2063744</v>
      </c>
      <c r="W12" s="24" t="s">
        <v>3</v>
      </c>
    </row>
    <row r="13" spans="1:23" ht="17.25" customHeight="1">
      <c r="A13" s="25"/>
      <c r="B13" s="4"/>
      <c r="C13" s="147"/>
      <c r="D13" s="146"/>
      <c r="E13" s="146"/>
      <c r="F13" s="58"/>
      <c r="G13" s="23" t="s">
        <v>79</v>
      </c>
      <c r="H13" s="17">
        <v>52040</v>
      </c>
      <c r="I13" s="16" t="s">
        <v>3</v>
      </c>
      <c r="J13" s="16" t="s">
        <v>4</v>
      </c>
      <c r="K13" s="16">
        <v>184</v>
      </c>
      <c r="L13" s="37" t="s">
        <v>80</v>
      </c>
      <c r="M13" s="16" t="s">
        <v>4</v>
      </c>
      <c r="N13" s="16">
        <v>4</v>
      </c>
      <c r="O13" s="37" t="s">
        <v>5</v>
      </c>
      <c r="P13" s="16" t="s">
        <v>4</v>
      </c>
      <c r="Q13" s="16"/>
      <c r="R13" s="37"/>
      <c r="S13" s="16" t="s">
        <v>4</v>
      </c>
      <c r="T13" s="59">
        <v>0.2</v>
      </c>
      <c r="U13" s="37" t="s">
        <v>7</v>
      </c>
      <c r="V13" s="17">
        <f t="shared" si="1"/>
        <v>7660288</v>
      </c>
      <c r="W13" s="24" t="s">
        <v>3</v>
      </c>
    </row>
    <row r="14" spans="1:23" ht="17.25" customHeight="1">
      <c r="A14" s="25"/>
      <c r="B14" s="4"/>
      <c r="C14" s="147"/>
      <c r="D14" s="146"/>
      <c r="E14" s="146"/>
      <c r="F14" s="58"/>
      <c r="G14" s="112" t="s">
        <v>184</v>
      </c>
      <c r="H14" s="17">
        <v>47990</v>
      </c>
      <c r="I14" s="16" t="s">
        <v>3</v>
      </c>
      <c r="J14" s="16" t="s">
        <v>4</v>
      </c>
      <c r="K14" s="16">
        <v>184</v>
      </c>
      <c r="L14" s="37" t="s">
        <v>80</v>
      </c>
      <c r="M14" s="16" t="s">
        <v>4</v>
      </c>
      <c r="N14" s="16">
        <v>12</v>
      </c>
      <c r="O14" s="37" t="s">
        <v>5</v>
      </c>
      <c r="P14" s="16" t="s">
        <v>4</v>
      </c>
      <c r="Q14" s="16"/>
      <c r="R14" s="37"/>
      <c r="S14" s="16" t="s">
        <v>4</v>
      </c>
      <c r="T14" s="59">
        <v>0.2</v>
      </c>
      <c r="U14" s="37" t="s">
        <v>7</v>
      </c>
      <c r="V14" s="17">
        <f t="shared" si="1"/>
        <v>21192384</v>
      </c>
      <c r="W14" s="24" t="s">
        <v>3</v>
      </c>
    </row>
    <row r="15" spans="1:23" ht="29.1" customHeight="1">
      <c r="A15" s="25"/>
      <c r="B15" s="4"/>
      <c r="C15" s="55" t="s">
        <v>84</v>
      </c>
      <c r="D15" s="48">
        <v>32400000</v>
      </c>
      <c r="E15" s="48">
        <v>27720000</v>
      </c>
      <c r="F15" s="45">
        <f>D15-E15</f>
        <v>4680000</v>
      </c>
      <c r="G15" s="66"/>
      <c r="H15" s="67"/>
      <c r="I15" s="6"/>
      <c r="J15" s="6"/>
      <c r="K15" s="6"/>
      <c r="L15" s="6"/>
      <c r="M15" s="6"/>
      <c r="N15" s="6"/>
      <c r="O15" s="6"/>
      <c r="P15" s="6"/>
      <c r="Q15" s="68"/>
      <c r="R15" s="26"/>
      <c r="S15" s="6"/>
      <c r="T15" s="68"/>
      <c r="U15" s="26"/>
      <c r="V15" s="7"/>
      <c r="W15" s="18"/>
    </row>
    <row r="16" spans="1:23" ht="18" customHeight="1">
      <c r="A16" s="25"/>
      <c r="B16" s="4"/>
      <c r="C16" s="144"/>
      <c r="D16" s="146"/>
      <c r="E16" s="146"/>
      <c r="F16" s="58"/>
      <c r="G16" s="96" t="s">
        <v>129</v>
      </c>
      <c r="H16" s="61">
        <v>6000</v>
      </c>
      <c r="I16" s="37" t="s">
        <v>77</v>
      </c>
      <c r="J16" s="37" t="s">
        <v>85</v>
      </c>
      <c r="K16" s="37">
        <v>30</v>
      </c>
      <c r="L16" s="37" t="s">
        <v>80</v>
      </c>
      <c r="M16" s="37" t="s">
        <v>85</v>
      </c>
      <c r="N16" s="37">
        <v>15</v>
      </c>
      <c r="O16" s="37" t="s">
        <v>81</v>
      </c>
      <c r="P16" s="37" t="s">
        <v>85</v>
      </c>
      <c r="Q16" s="63">
        <v>12</v>
      </c>
      <c r="R16" s="65" t="s">
        <v>83</v>
      </c>
      <c r="S16" s="16"/>
      <c r="T16" s="59"/>
      <c r="U16" s="37" t="s">
        <v>82</v>
      </c>
      <c r="V16" s="17">
        <f>H16*K16*N16*Q16</f>
        <v>32400000</v>
      </c>
      <c r="W16" s="24" t="s">
        <v>77</v>
      </c>
    </row>
    <row r="17" spans="1:23" ht="18" customHeight="1">
      <c r="A17" s="25"/>
      <c r="B17" s="27"/>
      <c r="C17" s="144"/>
      <c r="D17" s="151"/>
      <c r="E17" s="151"/>
      <c r="F17" s="52"/>
      <c r="G17" s="70"/>
      <c r="H17" s="62"/>
      <c r="I17" s="12"/>
      <c r="J17" s="12"/>
      <c r="K17" s="12"/>
      <c r="L17" s="12"/>
      <c r="M17" s="12"/>
      <c r="N17" s="12"/>
      <c r="O17" s="12"/>
      <c r="P17" s="12"/>
      <c r="Q17" s="64"/>
      <c r="R17" s="42"/>
      <c r="S17" s="12"/>
      <c r="T17" s="13"/>
      <c r="U17" s="42"/>
      <c r="V17" s="11"/>
      <c r="W17" s="22"/>
    </row>
    <row r="18" spans="1:23" ht="27.95" customHeight="1">
      <c r="A18" s="222" t="s">
        <v>86</v>
      </c>
      <c r="B18" s="223"/>
      <c r="C18" s="214"/>
      <c r="D18" s="48">
        <f>D19</f>
        <v>3000000</v>
      </c>
      <c r="E18" s="48">
        <v>1800000</v>
      </c>
      <c r="F18" s="158">
        <f>D18-E18</f>
        <v>1200000</v>
      </c>
      <c r="G18" s="70"/>
      <c r="H18" s="62"/>
      <c r="I18" s="12"/>
      <c r="J18" s="12"/>
      <c r="K18" s="12"/>
      <c r="L18" s="12"/>
      <c r="M18" s="12"/>
      <c r="N18" s="12"/>
      <c r="O18" s="12"/>
      <c r="P18" s="12"/>
      <c r="Q18" s="64"/>
      <c r="R18" s="42"/>
      <c r="S18" s="12"/>
      <c r="T18" s="13"/>
      <c r="U18" s="42"/>
      <c r="V18" s="11"/>
      <c r="W18" s="22"/>
    </row>
    <row r="19" spans="1:23" ht="27.95" customHeight="1">
      <c r="A19" s="20"/>
      <c r="B19" s="56" t="s">
        <v>87</v>
      </c>
      <c r="C19" s="36"/>
      <c r="D19" s="48">
        <f>D20</f>
        <v>3000000</v>
      </c>
      <c r="E19" s="48">
        <v>1800000</v>
      </c>
      <c r="F19" s="158">
        <f t="shared" ref="F19:F26" si="2">D19-E19</f>
        <v>1200000</v>
      </c>
      <c r="G19" s="70"/>
      <c r="H19" s="62"/>
      <c r="I19" s="12"/>
      <c r="J19" s="12"/>
      <c r="K19" s="12"/>
      <c r="L19" s="12"/>
      <c r="M19" s="12"/>
      <c r="N19" s="12"/>
      <c r="O19" s="12"/>
      <c r="P19" s="12"/>
      <c r="Q19" s="64"/>
      <c r="R19" s="42"/>
      <c r="S19" s="12"/>
      <c r="T19" s="13"/>
      <c r="U19" s="42"/>
      <c r="V19" s="11"/>
      <c r="W19" s="22"/>
    </row>
    <row r="20" spans="1:23" ht="29.1" customHeight="1">
      <c r="A20" s="20"/>
      <c r="B20" s="4"/>
      <c r="C20" s="54" t="s">
        <v>88</v>
      </c>
      <c r="D20" s="48">
        <f>V20</f>
        <v>3000000</v>
      </c>
      <c r="E20" s="48">
        <v>1800000</v>
      </c>
      <c r="F20" s="158">
        <f t="shared" si="2"/>
        <v>1200000</v>
      </c>
      <c r="G20" s="70" t="s">
        <v>162</v>
      </c>
      <c r="H20" s="62">
        <v>250000</v>
      </c>
      <c r="I20" s="12" t="s">
        <v>163</v>
      </c>
      <c r="J20" s="12" t="s">
        <v>164</v>
      </c>
      <c r="K20" s="12">
        <v>1</v>
      </c>
      <c r="L20" s="12" t="s">
        <v>167</v>
      </c>
      <c r="M20" s="12" t="s">
        <v>164</v>
      </c>
      <c r="N20" s="12">
        <v>12</v>
      </c>
      <c r="O20" s="12" t="s">
        <v>165</v>
      </c>
      <c r="P20" s="12"/>
      <c r="Q20" s="64"/>
      <c r="R20" s="42"/>
      <c r="S20" s="12"/>
      <c r="T20" s="13"/>
      <c r="U20" s="42" t="s">
        <v>166</v>
      </c>
      <c r="V20" s="11">
        <f>H20*K20*N20</f>
        <v>3000000</v>
      </c>
      <c r="W20" s="22" t="s">
        <v>163</v>
      </c>
    </row>
    <row r="21" spans="1:23" ht="27.95" customHeight="1">
      <c r="A21" s="222" t="s">
        <v>56</v>
      </c>
      <c r="B21" s="223"/>
      <c r="C21" s="214"/>
      <c r="D21" s="48">
        <f>D22</f>
        <v>5000000</v>
      </c>
      <c r="E21" s="48">
        <v>5000000</v>
      </c>
      <c r="F21" s="158">
        <f t="shared" si="2"/>
        <v>0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1"/>
      <c r="W21" s="22"/>
    </row>
    <row r="22" spans="1:23" ht="27.95" customHeight="1">
      <c r="A22" s="19"/>
      <c r="B22" s="213" t="s">
        <v>57</v>
      </c>
      <c r="C22" s="214"/>
      <c r="D22" s="48">
        <f>D23</f>
        <v>5000000</v>
      </c>
      <c r="E22" s="48">
        <v>5000000</v>
      </c>
      <c r="F22" s="158">
        <f t="shared" si="2"/>
        <v>0</v>
      </c>
      <c r="G22" s="12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3"/>
      <c r="U22" s="12"/>
      <c r="V22" s="11"/>
      <c r="W22" s="22"/>
    </row>
    <row r="23" spans="1:23" ht="29.1" customHeight="1">
      <c r="A23" s="28"/>
      <c r="B23" s="27"/>
      <c r="C23" s="53" t="s">
        <v>70</v>
      </c>
      <c r="D23" s="48">
        <f>V23</f>
        <v>5000000</v>
      </c>
      <c r="E23" s="48">
        <v>5000000</v>
      </c>
      <c r="F23" s="158">
        <f t="shared" si="2"/>
        <v>0</v>
      </c>
      <c r="G23" s="12" t="s">
        <v>59</v>
      </c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 t="s">
        <v>58</v>
      </c>
      <c r="V23" s="11">
        <v>5000000</v>
      </c>
      <c r="W23" s="22" t="s">
        <v>53</v>
      </c>
    </row>
    <row r="24" spans="1:23" ht="24.95" customHeight="1">
      <c r="A24" s="222" t="s">
        <v>138</v>
      </c>
      <c r="B24" s="223"/>
      <c r="C24" s="214"/>
      <c r="D24" s="48">
        <f>D25</f>
        <v>237860736</v>
      </c>
      <c r="E24" s="48">
        <v>197516100</v>
      </c>
      <c r="F24" s="158">
        <f t="shared" si="2"/>
        <v>40344636</v>
      </c>
      <c r="G24" s="12"/>
      <c r="H24" s="1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3"/>
      <c r="U24" s="12"/>
      <c r="V24" s="11"/>
      <c r="W24" s="22"/>
    </row>
    <row r="25" spans="1:23" ht="24.95" customHeight="1">
      <c r="A25" s="20"/>
      <c r="B25" s="213" t="s">
        <v>139</v>
      </c>
      <c r="C25" s="214"/>
      <c r="D25" s="5">
        <f>D26</f>
        <v>237860736</v>
      </c>
      <c r="E25" s="5">
        <v>197516100</v>
      </c>
      <c r="F25" s="158">
        <f t="shared" si="2"/>
        <v>40344636</v>
      </c>
      <c r="G25" s="6"/>
      <c r="H25" s="7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7"/>
      <c r="W25" s="18"/>
    </row>
    <row r="26" spans="1:23" ht="27.95" customHeight="1">
      <c r="A26" s="20"/>
      <c r="B26" s="4"/>
      <c r="C26" s="55" t="s">
        <v>71</v>
      </c>
      <c r="D26" s="48">
        <f>V27</f>
        <v>237860736</v>
      </c>
      <c r="E26" s="48">
        <v>197516100</v>
      </c>
      <c r="F26" s="158">
        <f t="shared" si="2"/>
        <v>40344636</v>
      </c>
      <c r="G26" s="10"/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3"/>
      <c r="U26" s="12"/>
      <c r="V26" s="11"/>
      <c r="W26" s="22"/>
    </row>
    <row r="27" spans="1:23" ht="21.75" customHeight="1">
      <c r="A27" s="20"/>
      <c r="B27" s="4"/>
      <c r="C27" s="54"/>
      <c r="D27" s="146"/>
      <c r="E27" s="146"/>
      <c r="F27" s="149"/>
      <c r="G27" s="23" t="s">
        <v>76</v>
      </c>
      <c r="H27" s="17"/>
      <c r="I27" s="16" t="s">
        <v>78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9"/>
      <c r="U27" s="16"/>
      <c r="V27" s="17">
        <f>SUM(V28:V33)</f>
        <v>237860736</v>
      </c>
      <c r="W27" s="24"/>
    </row>
    <row r="28" spans="1:23" ht="21.75" customHeight="1">
      <c r="A28" s="20"/>
      <c r="B28" s="4"/>
      <c r="C28" s="147"/>
      <c r="D28" s="146"/>
      <c r="E28" s="146"/>
      <c r="F28" s="58"/>
      <c r="G28" s="23" t="s">
        <v>75</v>
      </c>
      <c r="H28" s="17">
        <v>52640</v>
      </c>
      <c r="I28" s="16" t="s">
        <v>3</v>
      </c>
      <c r="J28" s="16" t="s">
        <v>4</v>
      </c>
      <c r="K28" s="16">
        <v>181</v>
      </c>
      <c r="L28" s="37" t="s">
        <v>80</v>
      </c>
      <c r="M28" s="16" t="s">
        <v>4</v>
      </c>
      <c r="N28" s="16">
        <v>1</v>
      </c>
      <c r="O28" s="37" t="s">
        <v>5</v>
      </c>
      <c r="P28" s="16" t="s">
        <v>4</v>
      </c>
      <c r="Q28" s="16"/>
      <c r="R28" s="37"/>
      <c r="S28" s="16" t="s">
        <v>4</v>
      </c>
      <c r="T28" s="59">
        <v>0.8</v>
      </c>
      <c r="U28" s="37" t="s">
        <v>7</v>
      </c>
      <c r="V28" s="17">
        <f t="shared" ref="V28:V33" si="3">H28*K28*N28*T28</f>
        <v>7622272</v>
      </c>
      <c r="W28" s="24" t="s">
        <v>3</v>
      </c>
    </row>
    <row r="29" spans="1:23" ht="21.75" customHeight="1">
      <c r="A29" s="20"/>
      <c r="B29" s="4"/>
      <c r="C29" s="147"/>
      <c r="D29" s="146"/>
      <c r="E29" s="146"/>
      <c r="F29" s="58"/>
      <c r="G29" s="23" t="s">
        <v>79</v>
      </c>
      <c r="H29" s="17">
        <v>48850</v>
      </c>
      <c r="I29" s="16" t="s">
        <v>3</v>
      </c>
      <c r="J29" s="16" t="s">
        <v>4</v>
      </c>
      <c r="K29" s="16">
        <v>181</v>
      </c>
      <c r="L29" s="37" t="s">
        <v>80</v>
      </c>
      <c r="M29" s="16" t="s">
        <v>4</v>
      </c>
      <c r="N29" s="16">
        <v>4</v>
      </c>
      <c r="O29" s="37" t="s">
        <v>5</v>
      </c>
      <c r="P29" s="16" t="s">
        <v>4</v>
      </c>
      <c r="Q29" s="16"/>
      <c r="R29" s="37"/>
      <c r="S29" s="16" t="s">
        <v>4</v>
      </c>
      <c r="T29" s="59">
        <v>0.8</v>
      </c>
      <c r="U29" s="37" t="s">
        <v>7</v>
      </c>
      <c r="V29" s="17">
        <f t="shared" si="3"/>
        <v>28293920</v>
      </c>
      <c r="W29" s="24" t="s">
        <v>3</v>
      </c>
    </row>
    <row r="30" spans="1:23" ht="21.75" customHeight="1">
      <c r="A30" s="20"/>
      <c r="B30" s="4"/>
      <c r="C30" s="147"/>
      <c r="D30" s="146"/>
      <c r="E30" s="146"/>
      <c r="F30" s="58"/>
      <c r="G30" s="112" t="s">
        <v>184</v>
      </c>
      <c r="H30" s="17">
        <v>45050</v>
      </c>
      <c r="I30" s="16" t="s">
        <v>3</v>
      </c>
      <c r="J30" s="16" t="s">
        <v>4</v>
      </c>
      <c r="K30" s="16">
        <v>181</v>
      </c>
      <c r="L30" s="37" t="s">
        <v>80</v>
      </c>
      <c r="M30" s="16" t="s">
        <v>4</v>
      </c>
      <c r="N30" s="16">
        <v>12</v>
      </c>
      <c r="O30" s="37" t="s">
        <v>5</v>
      </c>
      <c r="P30" s="16" t="s">
        <v>4</v>
      </c>
      <c r="Q30" s="16"/>
      <c r="R30" s="37"/>
      <c r="S30" s="16" t="s">
        <v>4</v>
      </c>
      <c r="T30" s="59">
        <v>0.8</v>
      </c>
      <c r="U30" s="37" t="s">
        <v>7</v>
      </c>
      <c r="V30" s="17">
        <f t="shared" si="3"/>
        <v>78278880</v>
      </c>
      <c r="W30" s="24" t="s">
        <v>3</v>
      </c>
    </row>
    <row r="31" spans="1:23" ht="21.75" customHeight="1">
      <c r="A31" s="20"/>
      <c r="B31" s="4"/>
      <c r="C31" s="147"/>
      <c r="D31" s="146"/>
      <c r="E31" s="146"/>
      <c r="F31" s="58"/>
      <c r="G31" s="23" t="s">
        <v>75</v>
      </c>
      <c r="H31" s="17">
        <v>56080</v>
      </c>
      <c r="I31" s="16" t="s">
        <v>3</v>
      </c>
      <c r="J31" s="16" t="s">
        <v>4</v>
      </c>
      <c r="K31" s="16">
        <v>184</v>
      </c>
      <c r="L31" s="37" t="s">
        <v>80</v>
      </c>
      <c r="M31" s="16" t="s">
        <v>4</v>
      </c>
      <c r="N31" s="16">
        <v>1</v>
      </c>
      <c r="O31" s="37" t="s">
        <v>5</v>
      </c>
      <c r="P31" s="16" t="s">
        <v>4</v>
      </c>
      <c r="Q31" s="16"/>
      <c r="R31" s="37"/>
      <c r="S31" s="16" t="s">
        <v>4</v>
      </c>
      <c r="T31" s="59">
        <v>0.8</v>
      </c>
      <c r="U31" s="37" t="s">
        <v>7</v>
      </c>
      <c r="V31" s="17">
        <f t="shared" si="3"/>
        <v>8254976</v>
      </c>
      <c r="W31" s="24" t="s">
        <v>3</v>
      </c>
    </row>
    <row r="32" spans="1:23" ht="21.75" customHeight="1">
      <c r="A32" s="20"/>
      <c r="B32" s="4"/>
      <c r="C32" s="147"/>
      <c r="D32" s="146"/>
      <c r="E32" s="146"/>
      <c r="F32" s="58"/>
      <c r="G32" s="23" t="s">
        <v>79</v>
      </c>
      <c r="H32" s="17">
        <v>52040</v>
      </c>
      <c r="I32" s="16" t="s">
        <v>3</v>
      </c>
      <c r="J32" s="16" t="s">
        <v>4</v>
      </c>
      <c r="K32" s="16">
        <v>184</v>
      </c>
      <c r="L32" s="37" t="s">
        <v>80</v>
      </c>
      <c r="M32" s="16" t="s">
        <v>4</v>
      </c>
      <c r="N32" s="16">
        <v>4</v>
      </c>
      <c r="O32" s="37" t="s">
        <v>5</v>
      </c>
      <c r="P32" s="16" t="s">
        <v>4</v>
      </c>
      <c r="Q32" s="16"/>
      <c r="R32" s="37"/>
      <c r="S32" s="16" t="s">
        <v>4</v>
      </c>
      <c r="T32" s="59">
        <v>0.8</v>
      </c>
      <c r="U32" s="37" t="s">
        <v>7</v>
      </c>
      <c r="V32" s="17">
        <f t="shared" si="3"/>
        <v>30641152</v>
      </c>
      <c r="W32" s="24" t="s">
        <v>3</v>
      </c>
    </row>
    <row r="33" spans="1:23" ht="21.75" customHeight="1" thickBot="1">
      <c r="A33" s="98"/>
      <c r="B33" s="99"/>
      <c r="C33" s="116"/>
      <c r="D33" s="113"/>
      <c r="E33" s="113"/>
      <c r="F33" s="117"/>
      <c r="G33" s="112" t="s">
        <v>184</v>
      </c>
      <c r="H33" s="17">
        <v>47990</v>
      </c>
      <c r="I33" s="16" t="s">
        <v>3</v>
      </c>
      <c r="J33" s="16" t="s">
        <v>4</v>
      </c>
      <c r="K33" s="16">
        <v>184</v>
      </c>
      <c r="L33" s="37" t="s">
        <v>80</v>
      </c>
      <c r="M33" s="16" t="s">
        <v>4</v>
      </c>
      <c r="N33" s="16">
        <v>12</v>
      </c>
      <c r="O33" s="37" t="s">
        <v>5</v>
      </c>
      <c r="P33" s="16" t="s">
        <v>4</v>
      </c>
      <c r="Q33" s="16"/>
      <c r="R33" s="37"/>
      <c r="S33" s="16" t="s">
        <v>4</v>
      </c>
      <c r="T33" s="59">
        <v>0.8</v>
      </c>
      <c r="U33" s="37" t="s">
        <v>7</v>
      </c>
      <c r="V33" s="17">
        <f t="shared" si="3"/>
        <v>84769536</v>
      </c>
      <c r="W33" s="24" t="s">
        <v>3</v>
      </c>
    </row>
    <row r="34" spans="1:23" ht="20.100000000000001" customHeight="1">
      <c r="A34" s="218" t="s">
        <v>8</v>
      </c>
      <c r="B34" s="219"/>
      <c r="C34" s="201"/>
      <c r="D34" s="204" t="s">
        <v>188</v>
      </c>
      <c r="E34" s="204" t="s">
        <v>189</v>
      </c>
      <c r="F34" s="207" t="s">
        <v>187</v>
      </c>
      <c r="G34" s="224" t="s">
        <v>10</v>
      </c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5"/>
      <c r="W34" s="226"/>
    </row>
    <row r="35" spans="1:23" ht="20.100000000000001" customHeight="1">
      <c r="A35" s="220" t="s">
        <v>9</v>
      </c>
      <c r="B35" s="221"/>
      <c r="C35" s="205"/>
      <c r="D35" s="204"/>
      <c r="E35" s="204"/>
      <c r="F35" s="208"/>
      <c r="G35" s="227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29"/>
    </row>
    <row r="36" spans="1:23" ht="30.75" customHeight="1">
      <c r="A36" s="222" t="s">
        <v>54</v>
      </c>
      <c r="B36" s="223"/>
      <c r="C36" s="214"/>
      <c r="D36" s="5">
        <f>D37</f>
        <v>4600000</v>
      </c>
      <c r="E36" s="5">
        <v>2182210</v>
      </c>
      <c r="F36" s="158">
        <f>D36-E36</f>
        <v>2417790</v>
      </c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18"/>
    </row>
    <row r="37" spans="1:23" ht="30.75" customHeight="1">
      <c r="A37" s="25"/>
      <c r="B37" s="213" t="s">
        <v>55</v>
      </c>
      <c r="C37" s="214"/>
      <c r="D37" s="5">
        <f>D38</f>
        <v>4600000</v>
      </c>
      <c r="E37" s="5">
        <v>2182210</v>
      </c>
      <c r="F37" s="158">
        <f t="shared" ref="F37:F45" si="4">D37-E37</f>
        <v>2417790</v>
      </c>
      <c r="G37" s="6"/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7"/>
      <c r="W37" s="18"/>
    </row>
    <row r="38" spans="1:23" ht="30.75" customHeight="1">
      <c r="A38" s="25"/>
      <c r="B38" s="3"/>
      <c r="C38" s="154" t="s">
        <v>72</v>
      </c>
      <c r="D38" s="5">
        <f>V38</f>
        <v>4600000</v>
      </c>
      <c r="E38" s="5">
        <v>2182210</v>
      </c>
      <c r="F38" s="158">
        <f t="shared" si="4"/>
        <v>2417790</v>
      </c>
      <c r="G38" s="6" t="s">
        <v>60</v>
      </c>
      <c r="H38" s="7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 t="s">
        <v>58</v>
      </c>
      <c r="V38" s="7">
        <v>4600000</v>
      </c>
      <c r="W38" s="18" t="s">
        <v>28</v>
      </c>
    </row>
    <row r="39" spans="1:23" ht="30.75" customHeight="1">
      <c r="A39" s="107" t="s">
        <v>155</v>
      </c>
      <c r="B39" s="6"/>
      <c r="C39" s="84"/>
      <c r="D39" s="5">
        <f>D40</f>
        <v>6600000</v>
      </c>
      <c r="E39" s="5">
        <v>1000000</v>
      </c>
      <c r="F39" s="158">
        <f t="shared" si="4"/>
        <v>5600000</v>
      </c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7"/>
      <c r="W39" s="18"/>
    </row>
    <row r="40" spans="1:23" ht="30.75" customHeight="1">
      <c r="A40" s="25"/>
      <c r="B40" s="50" t="s">
        <v>156</v>
      </c>
      <c r="C40" s="97"/>
      <c r="D40" s="5">
        <f>D41</f>
        <v>6600000</v>
      </c>
      <c r="E40" s="5">
        <v>1000000</v>
      </c>
      <c r="F40" s="158">
        <f t="shared" si="4"/>
        <v>5600000</v>
      </c>
      <c r="G40" s="6"/>
      <c r="H40" s="7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7"/>
      <c r="W40" s="18"/>
    </row>
    <row r="41" spans="1:23" ht="30.75" customHeight="1">
      <c r="A41" s="25"/>
      <c r="B41" s="56"/>
      <c r="C41" s="106" t="s">
        <v>157</v>
      </c>
      <c r="D41" s="5">
        <f>V41</f>
        <v>6600000</v>
      </c>
      <c r="E41" s="5">
        <v>1000000</v>
      </c>
      <c r="F41" s="158">
        <f t="shared" si="4"/>
        <v>5600000</v>
      </c>
      <c r="G41" s="6" t="s">
        <v>158</v>
      </c>
      <c r="H41" s="7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 t="s">
        <v>159</v>
      </c>
      <c r="V41" s="7">
        <v>6600000</v>
      </c>
      <c r="W41" s="18" t="s">
        <v>160</v>
      </c>
    </row>
    <row r="42" spans="1:23" ht="30.75" customHeight="1">
      <c r="A42" s="222" t="s">
        <v>68</v>
      </c>
      <c r="B42" s="223"/>
      <c r="C42" s="214"/>
      <c r="D42" s="5">
        <f>D43</f>
        <v>27600000</v>
      </c>
      <c r="E42" s="5">
        <v>27600000</v>
      </c>
      <c r="F42" s="45">
        <f t="shared" si="4"/>
        <v>0</v>
      </c>
      <c r="G42" s="6"/>
      <c r="H42" s="7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7"/>
      <c r="W42" s="18"/>
    </row>
    <row r="43" spans="1:23" ht="30.75" customHeight="1">
      <c r="A43" s="20"/>
      <c r="B43" s="213" t="s">
        <v>69</v>
      </c>
      <c r="C43" s="214"/>
      <c r="D43" s="5">
        <f>SUM(D44:D45)</f>
        <v>27600000</v>
      </c>
      <c r="E43" s="5">
        <v>27600000</v>
      </c>
      <c r="F43" s="45">
        <f t="shared" si="4"/>
        <v>0</v>
      </c>
      <c r="G43" s="6"/>
      <c r="H43" s="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7"/>
      <c r="W43" s="18"/>
    </row>
    <row r="44" spans="1:23" ht="30.75" customHeight="1">
      <c r="A44" s="20"/>
      <c r="B44" s="4"/>
      <c r="C44" s="154" t="s">
        <v>73</v>
      </c>
      <c r="D44" s="72">
        <v>100000</v>
      </c>
      <c r="E44" s="72">
        <v>100000</v>
      </c>
      <c r="F44" s="45">
        <f t="shared" si="4"/>
        <v>0</v>
      </c>
      <c r="G44" s="9" t="s">
        <v>91</v>
      </c>
      <c r="H44" s="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 t="s">
        <v>58</v>
      </c>
      <c r="V44" s="8"/>
      <c r="W44" s="21" t="s">
        <v>28</v>
      </c>
    </row>
    <row r="45" spans="1:23" ht="30.75" customHeight="1">
      <c r="A45" s="20"/>
      <c r="B45" s="4"/>
      <c r="C45" s="55" t="s">
        <v>89</v>
      </c>
      <c r="D45" s="5">
        <f>V45</f>
        <v>27500000</v>
      </c>
      <c r="E45" s="5">
        <v>27500000</v>
      </c>
      <c r="F45" s="45">
        <f t="shared" si="4"/>
        <v>0</v>
      </c>
      <c r="G45" s="6"/>
      <c r="H45" s="7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7">
        <f>SUM(V46:V48)</f>
        <v>27500000</v>
      </c>
      <c r="W45" s="18"/>
    </row>
    <row r="46" spans="1:23" ht="18" customHeight="1">
      <c r="A46" s="20"/>
      <c r="B46" s="4"/>
      <c r="C46" s="54"/>
      <c r="D46" s="71"/>
      <c r="E46" s="71"/>
      <c r="F46" s="58"/>
      <c r="G46" s="16" t="s">
        <v>90</v>
      </c>
      <c r="H46" s="61"/>
      <c r="I46" s="16"/>
      <c r="J46" s="16"/>
      <c r="K46" s="16"/>
      <c r="L46" s="37"/>
      <c r="M46" s="16"/>
      <c r="N46" s="16"/>
      <c r="O46" s="16"/>
      <c r="P46" s="16"/>
      <c r="Q46" s="16"/>
      <c r="R46" s="16"/>
      <c r="S46" s="16"/>
      <c r="T46" s="16"/>
      <c r="U46" s="16" t="s">
        <v>7</v>
      </c>
      <c r="V46" s="17">
        <v>12000000</v>
      </c>
      <c r="W46" s="24" t="s">
        <v>3</v>
      </c>
    </row>
    <row r="47" spans="1:23" ht="18" customHeight="1">
      <c r="A47" s="20"/>
      <c r="B47" s="4"/>
      <c r="C47" s="54"/>
      <c r="D47" s="71"/>
      <c r="E47" s="71"/>
      <c r="F47" s="58"/>
      <c r="G47" s="16" t="s">
        <v>176</v>
      </c>
      <c r="H47" s="61"/>
      <c r="I47" s="16"/>
      <c r="J47" s="16"/>
      <c r="K47" s="16"/>
      <c r="L47" s="37"/>
      <c r="M47" s="16"/>
      <c r="N47" s="16"/>
      <c r="O47" s="16"/>
      <c r="P47" s="16"/>
      <c r="Q47" s="16"/>
      <c r="R47" s="16"/>
      <c r="S47" s="16"/>
      <c r="T47" s="16"/>
      <c r="U47" s="16" t="s">
        <v>175</v>
      </c>
      <c r="V47" s="17">
        <v>9000000</v>
      </c>
      <c r="W47" s="24" t="s">
        <v>177</v>
      </c>
    </row>
    <row r="48" spans="1:23" ht="18" customHeight="1" thickBot="1">
      <c r="A48" s="20"/>
      <c r="B48" s="4"/>
      <c r="C48" s="73"/>
      <c r="D48" s="74"/>
      <c r="E48" s="74"/>
      <c r="F48" s="75"/>
      <c r="G48" s="111" t="s">
        <v>169</v>
      </c>
      <c r="H48" s="110">
        <v>1300000</v>
      </c>
      <c r="I48" s="76" t="s">
        <v>163</v>
      </c>
      <c r="J48" s="76" t="s">
        <v>164</v>
      </c>
      <c r="K48" s="76">
        <v>5</v>
      </c>
      <c r="L48" s="76" t="s">
        <v>168</v>
      </c>
      <c r="M48" s="76"/>
      <c r="N48" s="76"/>
      <c r="O48" s="76"/>
      <c r="P48" s="76"/>
      <c r="Q48" s="76"/>
      <c r="R48" s="76"/>
      <c r="S48" s="76"/>
      <c r="T48" s="76"/>
      <c r="U48" s="76" t="s">
        <v>166</v>
      </c>
      <c r="V48" s="77">
        <f>H48*K48</f>
        <v>6500000</v>
      </c>
      <c r="W48" s="78" t="s">
        <v>163</v>
      </c>
    </row>
    <row r="49" spans="1:23" ht="28.5" customHeight="1" thickTop="1" thickBot="1">
      <c r="A49" s="215" t="s">
        <v>24</v>
      </c>
      <c r="B49" s="216"/>
      <c r="C49" s="217"/>
      <c r="D49" s="32">
        <f>D5+D18+D21+D24+D36+D39+D42</f>
        <v>376525920</v>
      </c>
      <c r="E49" s="32">
        <f>E5+E18+E21+E24+E36+E39+E42</f>
        <v>302321530</v>
      </c>
      <c r="F49" s="32">
        <f>F5+F18+F21+F24+F36+F39+F42</f>
        <v>74204390</v>
      </c>
      <c r="G49" s="33"/>
      <c r="H49" s="34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4"/>
      <c r="W49" s="35"/>
    </row>
    <row r="50" spans="1:23">
      <c r="E50" s="15"/>
      <c r="F50" s="17"/>
      <c r="G50" s="16"/>
      <c r="H50" s="17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7"/>
      <c r="W50" s="16"/>
    </row>
    <row r="51" spans="1:23">
      <c r="E51" s="15"/>
      <c r="F51" s="17"/>
      <c r="G51" s="16"/>
      <c r="H51" s="17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7"/>
      <c r="W51" s="16"/>
    </row>
  </sheetData>
  <mergeCells count="25">
    <mergeCell ref="V2:W2"/>
    <mergeCell ref="G3:W4"/>
    <mergeCell ref="E3:E4"/>
    <mergeCell ref="F3:F4"/>
    <mergeCell ref="A34:C34"/>
    <mergeCell ref="A35:C35"/>
    <mergeCell ref="F34:F35"/>
    <mergeCell ref="E34:E35"/>
    <mergeCell ref="G34:W35"/>
    <mergeCell ref="D3:D4"/>
    <mergeCell ref="D34:D35"/>
    <mergeCell ref="B22:C22"/>
    <mergeCell ref="B37:C37"/>
    <mergeCell ref="A49:C49"/>
    <mergeCell ref="A3:C3"/>
    <mergeCell ref="A4:C4"/>
    <mergeCell ref="B43:C43"/>
    <mergeCell ref="A42:C42"/>
    <mergeCell ref="B6:C6"/>
    <mergeCell ref="B25:C25"/>
    <mergeCell ref="A5:C5"/>
    <mergeCell ref="A24:C24"/>
    <mergeCell ref="A36:C36"/>
    <mergeCell ref="A21:C21"/>
    <mergeCell ref="A18:C18"/>
  </mergeCells>
  <phoneticPr fontId="1" type="noConversion"/>
  <pageMargins left="0.9055118110236221" right="0.70866141732283472" top="0.74803149606299213" bottom="0.35433070866141736" header="0.31496062992125984" footer="0.31496062992125984"/>
  <pageSetup paperSize="9" scale="80" orientation="landscape" r:id="rId1"/>
  <ignoredErrors>
    <ignoredError sqref="D20 D2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R65"/>
  <sheetViews>
    <sheetView tabSelected="1" topLeftCell="A50" workbookViewId="0">
      <selection activeCell="D51" sqref="D51"/>
    </sheetView>
  </sheetViews>
  <sheetFormatPr defaultRowHeight="16.5"/>
  <cols>
    <col min="1" max="1" width="8.625" customWidth="1"/>
    <col min="3" max="4" width="13.875" customWidth="1"/>
    <col min="5" max="5" width="12.75" style="2" customWidth="1"/>
    <col min="6" max="6" width="13.125" style="2" customWidth="1"/>
    <col min="7" max="7" width="14.375" style="86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9" t="s">
        <v>22</v>
      </c>
    </row>
    <row r="2" spans="1:18" ht="17.25" thickBot="1">
      <c r="Q2" s="230" t="s">
        <v>11</v>
      </c>
      <c r="R2" s="231"/>
    </row>
    <row r="3" spans="1:18" ht="27" customHeight="1">
      <c r="A3" s="218" t="s">
        <v>8</v>
      </c>
      <c r="B3" s="219"/>
      <c r="C3" s="201"/>
      <c r="D3" s="212" t="s">
        <v>188</v>
      </c>
      <c r="E3" s="212" t="s">
        <v>189</v>
      </c>
      <c r="F3" s="235" t="s">
        <v>187</v>
      </c>
      <c r="G3" s="224" t="s">
        <v>10</v>
      </c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6"/>
    </row>
    <row r="4" spans="1:18" ht="27" customHeight="1">
      <c r="A4" s="220" t="s">
        <v>9</v>
      </c>
      <c r="B4" s="221"/>
      <c r="C4" s="205"/>
      <c r="D4" s="204"/>
      <c r="E4" s="204"/>
      <c r="F4" s="208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9"/>
    </row>
    <row r="5" spans="1:18" ht="27" customHeight="1">
      <c r="A5" s="241" t="s">
        <v>29</v>
      </c>
      <c r="B5" s="242"/>
      <c r="C5" s="243"/>
      <c r="D5" s="180">
        <f>D6+D32+D38</f>
        <v>318565920</v>
      </c>
      <c r="E5" s="5">
        <v>253901530</v>
      </c>
      <c r="F5" s="172">
        <f>D5-E5</f>
        <v>64664390</v>
      </c>
      <c r="G5" s="142"/>
      <c r="H5" s="7"/>
      <c r="I5" s="6"/>
      <c r="J5" s="6"/>
      <c r="K5" s="6"/>
      <c r="L5" s="6"/>
      <c r="M5" s="6"/>
      <c r="N5" s="6"/>
      <c r="O5" s="6"/>
      <c r="P5" s="6"/>
      <c r="Q5" s="7"/>
      <c r="R5" s="18"/>
    </row>
    <row r="6" spans="1:18" ht="27" customHeight="1">
      <c r="A6" s="19"/>
      <c r="B6" s="213" t="s">
        <v>30</v>
      </c>
      <c r="C6" s="214"/>
      <c r="D6" s="181">
        <f>D7+D20+D22+D23+D29</f>
        <v>274056760</v>
      </c>
      <c r="E6" s="5">
        <v>207201530</v>
      </c>
      <c r="F6" s="172">
        <f t="shared" ref="F6:F7" si="0">D6-E6</f>
        <v>66855230</v>
      </c>
      <c r="G6" s="142"/>
      <c r="H6" s="7"/>
      <c r="I6" s="6"/>
      <c r="J6" s="6"/>
      <c r="K6" s="6"/>
      <c r="L6" s="6"/>
      <c r="M6" s="6"/>
      <c r="N6" s="6"/>
      <c r="O6" s="6"/>
      <c r="P6" s="6"/>
      <c r="Q6" s="7"/>
      <c r="R6" s="18"/>
    </row>
    <row r="7" spans="1:18" ht="27" customHeight="1">
      <c r="A7" s="20"/>
      <c r="B7" s="38"/>
      <c r="C7" s="55" t="s">
        <v>97</v>
      </c>
      <c r="D7" s="182">
        <f>Q7</f>
        <v>213700000</v>
      </c>
      <c r="E7" s="72">
        <v>157100000</v>
      </c>
      <c r="F7" s="172">
        <f t="shared" si="0"/>
        <v>56600000</v>
      </c>
      <c r="G7" s="143"/>
      <c r="H7" s="8"/>
      <c r="I7" s="9"/>
      <c r="J7" s="9"/>
      <c r="K7" s="9"/>
      <c r="L7" s="9"/>
      <c r="M7" s="9"/>
      <c r="N7" s="9"/>
      <c r="O7" s="9"/>
      <c r="P7" s="9"/>
      <c r="Q7" s="8">
        <f>SUM(Q8:Q19)</f>
        <v>213700000</v>
      </c>
      <c r="R7" s="21"/>
    </row>
    <row r="8" spans="1:18" ht="18.75" customHeight="1">
      <c r="A8" s="20"/>
      <c r="B8" s="155"/>
      <c r="C8" s="57"/>
      <c r="D8" s="183"/>
      <c r="E8" s="145"/>
      <c r="F8" s="170"/>
      <c r="G8" s="87" t="s">
        <v>180</v>
      </c>
      <c r="H8" s="8">
        <v>2000000</v>
      </c>
      <c r="I8" s="9" t="s">
        <v>177</v>
      </c>
      <c r="J8" s="9" t="s">
        <v>181</v>
      </c>
      <c r="K8" s="9">
        <v>1</v>
      </c>
      <c r="L8" s="9" t="s">
        <v>179</v>
      </c>
      <c r="M8" s="9" t="s">
        <v>181</v>
      </c>
      <c r="N8" s="9">
        <v>8</v>
      </c>
      <c r="O8" s="9" t="s">
        <v>182</v>
      </c>
      <c r="P8" s="9" t="s">
        <v>175</v>
      </c>
      <c r="Q8" s="8">
        <f>H8*K8*N8</f>
        <v>16000000</v>
      </c>
      <c r="R8" s="21" t="s">
        <v>177</v>
      </c>
    </row>
    <row r="9" spans="1:18" ht="18.75" customHeight="1">
      <c r="A9" s="20"/>
      <c r="B9" s="155"/>
      <c r="C9" s="144"/>
      <c r="D9" s="184"/>
      <c r="E9" s="146"/>
      <c r="F9" s="171"/>
      <c r="G9" s="38"/>
      <c r="H9" s="17">
        <v>2200000</v>
      </c>
      <c r="I9" s="16" t="s">
        <v>177</v>
      </c>
      <c r="J9" s="16" t="s">
        <v>144</v>
      </c>
      <c r="K9" s="16">
        <v>1</v>
      </c>
      <c r="L9" s="16" t="s">
        <v>179</v>
      </c>
      <c r="M9" s="16" t="s">
        <v>144</v>
      </c>
      <c r="N9" s="16">
        <v>4</v>
      </c>
      <c r="O9" s="16" t="s">
        <v>182</v>
      </c>
      <c r="P9" s="16" t="s">
        <v>175</v>
      </c>
      <c r="Q9" s="17">
        <f>H9*K9*N9</f>
        <v>8800000</v>
      </c>
      <c r="R9" s="24" t="s">
        <v>177</v>
      </c>
    </row>
    <row r="10" spans="1:18" ht="19.5" customHeight="1">
      <c r="A10" s="20"/>
      <c r="B10" s="155"/>
      <c r="C10" s="144"/>
      <c r="D10" s="184"/>
      <c r="E10" s="146"/>
      <c r="F10" s="171"/>
      <c r="G10" s="38" t="s">
        <v>142</v>
      </c>
      <c r="H10" s="17">
        <v>2000000</v>
      </c>
      <c r="I10" s="16" t="s">
        <v>3</v>
      </c>
      <c r="J10" s="16" t="s">
        <v>4</v>
      </c>
      <c r="K10" s="16">
        <v>1</v>
      </c>
      <c r="L10" s="16" t="s">
        <v>5</v>
      </c>
      <c r="M10" s="16" t="s">
        <v>4</v>
      </c>
      <c r="N10" s="16">
        <v>3</v>
      </c>
      <c r="O10" s="16" t="s">
        <v>6</v>
      </c>
      <c r="P10" s="16" t="s">
        <v>7</v>
      </c>
      <c r="Q10" s="17">
        <f>H10*K10*N10</f>
        <v>6000000</v>
      </c>
      <c r="R10" s="24" t="s">
        <v>3</v>
      </c>
    </row>
    <row r="11" spans="1:18" ht="19.5" customHeight="1">
      <c r="A11" s="20"/>
      <c r="B11" s="155"/>
      <c r="C11" s="144"/>
      <c r="D11" s="184"/>
      <c r="E11" s="146"/>
      <c r="F11" s="171"/>
      <c r="G11" s="38"/>
      <c r="H11" s="17">
        <v>1600000</v>
      </c>
      <c r="I11" s="16" t="s">
        <v>3</v>
      </c>
      <c r="J11" s="16" t="s">
        <v>4</v>
      </c>
      <c r="K11" s="16">
        <v>1</v>
      </c>
      <c r="L11" s="16" t="s">
        <v>5</v>
      </c>
      <c r="M11" s="16" t="s">
        <v>4</v>
      </c>
      <c r="N11" s="16">
        <v>3</v>
      </c>
      <c r="O11" s="16" t="s">
        <v>6</v>
      </c>
      <c r="P11" s="16" t="s">
        <v>7</v>
      </c>
      <c r="Q11" s="17">
        <f>H11*K11*N11</f>
        <v>4800000</v>
      </c>
      <c r="R11" s="24" t="s">
        <v>3</v>
      </c>
    </row>
    <row r="12" spans="1:18" ht="19.5" customHeight="1">
      <c r="A12" s="20"/>
      <c r="B12" s="155"/>
      <c r="C12" s="144"/>
      <c r="D12" s="184"/>
      <c r="E12" s="146"/>
      <c r="F12" s="171"/>
      <c r="G12" s="38"/>
      <c r="H12" s="17">
        <v>1700000</v>
      </c>
      <c r="I12" s="16" t="s">
        <v>3</v>
      </c>
      <c r="J12" s="16" t="s">
        <v>4</v>
      </c>
      <c r="K12" s="16">
        <v>1</v>
      </c>
      <c r="L12" s="16" t="s">
        <v>5</v>
      </c>
      <c r="M12" s="16" t="s">
        <v>4</v>
      </c>
      <c r="N12" s="16">
        <v>6</v>
      </c>
      <c r="O12" s="16" t="s">
        <v>6</v>
      </c>
      <c r="P12" s="16" t="s">
        <v>7</v>
      </c>
      <c r="Q12" s="17">
        <f>H12*K12*N12</f>
        <v>10200000</v>
      </c>
      <c r="R12" s="24" t="s">
        <v>3</v>
      </c>
    </row>
    <row r="13" spans="1:18" ht="19.5" customHeight="1">
      <c r="A13" s="20"/>
      <c r="B13" s="155"/>
      <c r="C13" s="144"/>
      <c r="D13" s="184"/>
      <c r="E13" s="146"/>
      <c r="F13" s="171"/>
      <c r="G13" s="38" t="s">
        <v>92</v>
      </c>
      <c r="H13" s="17">
        <v>1500000</v>
      </c>
      <c r="I13" s="37" t="s">
        <v>3</v>
      </c>
      <c r="J13" s="37" t="s">
        <v>4</v>
      </c>
      <c r="K13" s="37">
        <v>1</v>
      </c>
      <c r="L13" s="37" t="s">
        <v>5</v>
      </c>
      <c r="M13" s="37" t="s">
        <v>4</v>
      </c>
      <c r="N13" s="37">
        <v>12</v>
      </c>
      <c r="O13" s="37" t="s">
        <v>6</v>
      </c>
      <c r="P13" s="37" t="s">
        <v>7</v>
      </c>
      <c r="Q13" s="17">
        <f t="shared" ref="Q13:Q15" si="1">H13*K13*N13</f>
        <v>18000000</v>
      </c>
      <c r="R13" s="24" t="s">
        <v>3</v>
      </c>
    </row>
    <row r="14" spans="1:18" ht="19.5" customHeight="1">
      <c r="A14" s="20"/>
      <c r="B14" s="155"/>
      <c r="C14" s="144"/>
      <c r="D14" s="184"/>
      <c r="E14" s="146"/>
      <c r="F14" s="171"/>
      <c r="G14" s="88" t="s">
        <v>93</v>
      </c>
      <c r="H14" s="17">
        <v>1900000</v>
      </c>
      <c r="I14" s="37" t="s">
        <v>3</v>
      </c>
      <c r="J14" s="37" t="s">
        <v>4</v>
      </c>
      <c r="K14" s="37">
        <v>1</v>
      </c>
      <c r="L14" s="37" t="s">
        <v>5</v>
      </c>
      <c r="M14" s="37" t="s">
        <v>4</v>
      </c>
      <c r="N14" s="37">
        <v>12</v>
      </c>
      <c r="O14" s="37" t="s">
        <v>6</v>
      </c>
      <c r="P14" s="37" t="s">
        <v>7</v>
      </c>
      <c r="Q14" s="17">
        <f t="shared" si="1"/>
        <v>22800000</v>
      </c>
      <c r="R14" s="24" t="s">
        <v>3</v>
      </c>
    </row>
    <row r="15" spans="1:18" ht="19.5" customHeight="1">
      <c r="A15" s="20"/>
      <c r="B15" s="155"/>
      <c r="C15" s="144"/>
      <c r="D15" s="184"/>
      <c r="E15" s="146"/>
      <c r="F15" s="171"/>
      <c r="G15" s="89"/>
      <c r="H15" s="17">
        <v>1500000</v>
      </c>
      <c r="I15" s="37" t="s">
        <v>3</v>
      </c>
      <c r="J15" s="37" t="s">
        <v>4</v>
      </c>
      <c r="K15" s="37">
        <v>5</v>
      </c>
      <c r="L15" s="37" t="s">
        <v>5</v>
      </c>
      <c r="M15" s="37" t="s">
        <v>4</v>
      </c>
      <c r="N15" s="37">
        <v>12</v>
      </c>
      <c r="O15" s="37" t="s">
        <v>6</v>
      </c>
      <c r="P15" s="37" t="s">
        <v>7</v>
      </c>
      <c r="Q15" s="17">
        <f t="shared" si="1"/>
        <v>90000000</v>
      </c>
      <c r="R15" s="24" t="s">
        <v>3</v>
      </c>
    </row>
    <row r="16" spans="1:18" ht="19.5" customHeight="1">
      <c r="A16" s="20"/>
      <c r="B16" s="155"/>
      <c r="C16" s="144"/>
      <c r="D16" s="184"/>
      <c r="E16" s="146"/>
      <c r="F16" s="171"/>
      <c r="G16" s="89"/>
      <c r="H16" s="17">
        <v>1300000</v>
      </c>
      <c r="I16" s="37" t="s">
        <v>186</v>
      </c>
      <c r="J16" s="37" t="s">
        <v>4</v>
      </c>
      <c r="K16" s="37">
        <v>2</v>
      </c>
      <c r="L16" s="37" t="s">
        <v>5</v>
      </c>
      <c r="M16" s="37" t="s">
        <v>4</v>
      </c>
      <c r="N16" s="37">
        <v>6</v>
      </c>
      <c r="O16" s="37" t="s">
        <v>6</v>
      </c>
      <c r="P16" s="37" t="s">
        <v>7</v>
      </c>
      <c r="Q16" s="17">
        <f>H16*K16*N16</f>
        <v>15600000</v>
      </c>
      <c r="R16" s="24" t="s">
        <v>3</v>
      </c>
    </row>
    <row r="17" spans="1:18" ht="19.5" customHeight="1">
      <c r="A17" s="20"/>
      <c r="B17" s="155"/>
      <c r="C17" s="144"/>
      <c r="D17" s="184"/>
      <c r="E17" s="146"/>
      <c r="F17" s="171"/>
      <c r="G17" s="38" t="s">
        <v>185</v>
      </c>
      <c r="H17" s="17">
        <v>1000000</v>
      </c>
      <c r="I17" s="37" t="s">
        <v>186</v>
      </c>
      <c r="J17" s="37" t="s">
        <v>4</v>
      </c>
      <c r="K17" s="37">
        <v>1</v>
      </c>
      <c r="L17" s="37" t="s">
        <v>5</v>
      </c>
      <c r="M17" s="37" t="s">
        <v>4</v>
      </c>
      <c r="N17" s="37">
        <v>6</v>
      </c>
      <c r="O17" s="37" t="s">
        <v>6</v>
      </c>
      <c r="P17" s="37" t="s">
        <v>7</v>
      </c>
      <c r="Q17" s="17">
        <f>H17*K17*N17</f>
        <v>6000000</v>
      </c>
      <c r="R17" s="24" t="s">
        <v>3</v>
      </c>
    </row>
    <row r="18" spans="1:18" ht="19.5" customHeight="1">
      <c r="A18" s="20"/>
      <c r="B18" s="155"/>
      <c r="C18" s="144"/>
      <c r="D18" s="184"/>
      <c r="E18" s="146"/>
      <c r="F18" s="171"/>
      <c r="G18" s="89" t="s">
        <v>173</v>
      </c>
      <c r="H18" s="17">
        <v>1300000</v>
      </c>
      <c r="I18" s="37" t="s">
        <v>3</v>
      </c>
      <c r="J18" s="37" t="s">
        <v>4</v>
      </c>
      <c r="K18" s="37">
        <v>1</v>
      </c>
      <c r="L18" s="37" t="s">
        <v>5</v>
      </c>
      <c r="M18" s="37" t="s">
        <v>4</v>
      </c>
      <c r="N18" s="37">
        <v>5</v>
      </c>
      <c r="O18" s="37" t="s">
        <v>6</v>
      </c>
      <c r="P18" s="37" t="s">
        <v>7</v>
      </c>
      <c r="Q18" s="17">
        <f>H18*K18*N18</f>
        <v>6500000</v>
      </c>
      <c r="R18" s="24" t="s">
        <v>3</v>
      </c>
    </row>
    <row r="19" spans="1:18" ht="19.5" customHeight="1">
      <c r="A19" s="20"/>
      <c r="B19" s="155"/>
      <c r="C19" s="144"/>
      <c r="D19" s="184"/>
      <c r="E19" s="146"/>
      <c r="F19" s="171"/>
      <c r="G19" s="90" t="s">
        <v>178</v>
      </c>
      <c r="H19" s="11">
        <v>375000</v>
      </c>
      <c r="I19" s="42" t="s">
        <v>163</v>
      </c>
      <c r="J19" s="42" t="s">
        <v>164</v>
      </c>
      <c r="K19" s="42">
        <v>4</v>
      </c>
      <c r="L19" s="42" t="s">
        <v>179</v>
      </c>
      <c r="M19" s="42" t="s">
        <v>164</v>
      </c>
      <c r="N19" s="42">
        <v>6</v>
      </c>
      <c r="O19" s="42" t="s">
        <v>165</v>
      </c>
      <c r="P19" s="42" t="s">
        <v>166</v>
      </c>
      <c r="Q19" s="11">
        <f>H19*K19*N19</f>
        <v>9000000</v>
      </c>
      <c r="R19" s="22" t="s">
        <v>163</v>
      </c>
    </row>
    <row r="20" spans="1:18" ht="29.25" customHeight="1">
      <c r="A20" s="20"/>
      <c r="B20" s="155"/>
      <c r="C20" s="55" t="s">
        <v>170</v>
      </c>
      <c r="D20" s="185">
        <f>Q20</f>
        <v>4000000</v>
      </c>
      <c r="E20" s="48">
        <v>6000000</v>
      </c>
      <c r="F20" s="167">
        <f>D20-E20</f>
        <v>-2000000</v>
      </c>
      <c r="G20" s="91"/>
      <c r="H20" s="7"/>
      <c r="I20" s="6"/>
      <c r="J20" s="6"/>
      <c r="K20" s="6"/>
      <c r="L20" s="6"/>
      <c r="M20" s="6"/>
      <c r="N20" s="6"/>
      <c r="O20" s="6"/>
      <c r="P20" s="6"/>
      <c r="Q20" s="7">
        <f>SUM(Q21:Q21)</f>
        <v>4000000</v>
      </c>
      <c r="R20" s="18" t="s">
        <v>191</v>
      </c>
    </row>
    <row r="21" spans="1:18" ht="19.5" customHeight="1">
      <c r="A21" s="20"/>
      <c r="B21" s="155"/>
      <c r="C21" s="154"/>
      <c r="D21" s="183"/>
      <c r="E21" s="145"/>
      <c r="F21" s="173"/>
      <c r="G21" s="109" t="s">
        <v>171</v>
      </c>
      <c r="H21" s="8"/>
      <c r="I21" s="9"/>
      <c r="J21" s="9"/>
      <c r="K21" s="9"/>
      <c r="L21" s="9"/>
      <c r="M21" s="9"/>
      <c r="N21" s="9"/>
      <c r="O21" s="9"/>
      <c r="P21" s="9" t="s">
        <v>7</v>
      </c>
      <c r="Q21" s="8">
        <v>4000000</v>
      </c>
      <c r="R21" s="21" t="s">
        <v>3</v>
      </c>
    </row>
    <row r="22" spans="1:18" ht="27" customHeight="1">
      <c r="A22" s="20"/>
      <c r="B22" s="155"/>
      <c r="C22" s="83" t="s">
        <v>98</v>
      </c>
      <c r="D22" s="185">
        <f>Q22</f>
        <v>16850000</v>
      </c>
      <c r="E22" s="48">
        <v>12300000</v>
      </c>
      <c r="F22" s="167">
        <f>D22-E22</f>
        <v>4550000</v>
      </c>
      <c r="G22" s="92"/>
      <c r="H22" s="79">
        <f>SUM(Q8:Q17)+D20</f>
        <v>202200000</v>
      </c>
      <c r="I22" s="26" t="s">
        <v>12</v>
      </c>
      <c r="J22" s="26" t="s">
        <v>4</v>
      </c>
      <c r="K22" s="49">
        <v>8.3333333333333329E-2</v>
      </c>
      <c r="L22" s="6"/>
      <c r="M22" s="6"/>
      <c r="N22" s="6"/>
      <c r="O22" s="6"/>
      <c r="P22" s="26" t="s">
        <v>7</v>
      </c>
      <c r="Q22" s="7">
        <f>H22*K22</f>
        <v>16850000</v>
      </c>
      <c r="R22" s="21" t="s">
        <v>3</v>
      </c>
    </row>
    <row r="23" spans="1:18" ht="20.25" customHeight="1">
      <c r="A23" s="20"/>
      <c r="B23" s="38"/>
      <c r="C23" s="159">
        <v>116</v>
      </c>
      <c r="D23" s="236">
        <f>Q23+Q24+Q25+Q26+Q27</f>
        <v>35506760</v>
      </c>
      <c r="E23" s="250">
        <v>26601530</v>
      </c>
      <c r="F23" s="255">
        <f>D23-E23</f>
        <v>8905230</v>
      </c>
      <c r="G23" s="87" t="s">
        <v>106</v>
      </c>
      <c r="H23" s="80">
        <f>D7+D20</f>
        <v>217700000</v>
      </c>
      <c r="I23" s="39" t="s">
        <v>28</v>
      </c>
      <c r="J23" s="39" t="s">
        <v>38</v>
      </c>
      <c r="K23" s="82">
        <v>2.9</v>
      </c>
      <c r="L23" s="9" t="s">
        <v>39</v>
      </c>
      <c r="M23" s="9"/>
      <c r="N23" s="9"/>
      <c r="O23" s="9"/>
      <c r="P23" s="39" t="s">
        <v>37</v>
      </c>
      <c r="Q23" s="8">
        <f>ROUND(H23*K23%,-1)</f>
        <v>6313300</v>
      </c>
      <c r="R23" s="21" t="s">
        <v>28</v>
      </c>
    </row>
    <row r="24" spans="1:18" ht="20.25" customHeight="1">
      <c r="A24" s="20"/>
      <c r="B24" s="38"/>
      <c r="C24" s="53" t="s">
        <v>190</v>
      </c>
      <c r="D24" s="237"/>
      <c r="E24" s="251"/>
      <c r="F24" s="256"/>
      <c r="G24" s="38" t="s">
        <v>107</v>
      </c>
      <c r="H24" s="17">
        <f>Q23</f>
        <v>6313300</v>
      </c>
      <c r="I24" s="37" t="s">
        <v>28</v>
      </c>
      <c r="J24" s="37" t="s">
        <v>38</v>
      </c>
      <c r="K24" s="40">
        <v>6.55</v>
      </c>
      <c r="L24" s="16" t="s">
        <v>39</v>
      </c>
      <c r="M24" s="16"/>
      <c r="N24" s="16"/>
      <c r="O24" s="16"/>
      <c r="P24" s="37" t="s">
        <v>37</v>
      </c>
      <c r="Q24" s="17">
        <f t="shared" ref="Q24:Q27" si="2">ROUND(H24*K24%,-1)</f>
        <v>413520</v>
      </c>
      <c r="R24" s="24" t="s">
        <v>28</v>
      </c>
    </row>
    <row r="25" spans="1:18" ht="20.25" customHeight="1">
      <c r="A25" s="20"/>
      <c r="B25" s="38"/>
      <c r="C25" s="144"/>
      <c r="D25" s="184"/>
      <c r="E25" s="146"/>
      <c r="F25" s="174"/>
      <c r="G25" s="38" t="s">
        <v>108</v>
      </c>
      <c r="H25" s="60">
        <f>H23</f>
        <v>217700000</v>
      </c>
      <c r="I25" s="37" t="s">
        <v>28</v>
      </c>
      <c r="J25" s="37" t="s">
        <v>38</v>
      </c>
      <c r="K25" s="40">
        <v>4.5</v>
      </c>
      <c r="L25" s="16" t="s">
        <v>39</v>
      </c>
      <c r="M25" s="16"/>
      <c r="N25" s="16"/>
      <c r="O25" s="16"/>
      <c r="P25" s="37" t="s">
        <v>37</v>
      </c>
      <c r="Q25" s="17">
        <f t="shared" si="2"/>
        <v>9796500</v>
      </c>
      <c r="R25" s="24" t="s">
        <v>28</v>
      </c>
    </row>
    <row r="26" spans="1:18" ht="20.25" customHeight="1">
      <c r="A26" s="20"/>
      <c r="B26" s="38"/>
      <c r="C26" s="144"/>
      <c r="D26" s="184"/>
      <c r="E26" s="146"/>
      <c r="F26" s="174"/>
      <c r="G26" s="38" t="s">
        <v>109</v>
      </c>
      <c r="H26" s="60">
        <f>H23</f>
        <v>217700000</v>
      </c>
      <c r="I26" s="37" t="s">
        <v>28</v>
      </c>
      <c r="J26" s="37" t="s">
        <v>38</v>
      </c>
      <c r="K26" s="41">
        <v>8</v>
      </c>
      <c r="L26" s="16" t="s">
        <v>39</v>
      </c>
      <c r="M26" s="16"/>
      <c r="N26" s="16"/>
      <c r="O26" s="16"/>
      <c r="P26" s="37" t="s">
        <v>37</v>
      </c>
      <c r="Q26" s="17">
        <f t="shared" si="2"/>
        <v>17416000</v>
      </c>
      <c r="R26" s="24" t="s">
        <v>28</v>
      </c>
    </row>
    <row r="27" spans="1:18" ht="20.25" customHeight="1">
      <c r="A27" s="20"/>
      <c r="B27" s="155"/>
      <c r="C27" s="144"/>
      <c r="D27" s="184"/>
      <c r="E27" s="146"/>
      <c r="F27" s="174"/>
      <c r="G27" s="38" t="s">
        <v>110</v>
      </c>
      <c r="H27" s="60">
        <f>H23</f>
        <v>217700000</v>
      </c>
      <c r="I27" s="37" t="s">
        <v>28</v>
      </c>
      <c r="J27" s="37" t="s">
        <v>38</v>
      </c>
      <c r="K27" s="118">
        <v>0.72</v>
      </c>
      <c r="L27" s="16" t="s">
        <v>39</v>
      </c>
      <c r="M27" s="16"/>
      <c r="N27" s="16"/>
      <c r="O27" s="16"/>
      <c r="P27" s="37" t="s">
        <v>37</v>
      </c>
      <c r="Q27" s="17">
        <f t="shared" si="2"/>
        <v>1567440</v>
      </c>
      <c r="R27" s="24" t="s">
        <v>28</v>
      </c>
    </row>
    <row r="28" spans="1:18" ht="20.25" customHeight="1">
      <c r="A28" s="20"/>
      <c r="B28" s="155"/>
      <c r="C28" s="144"/>
      <c r="D28" s="184"/>
      <c r="E28" s="146"/>
      <c r="F28" s="174"/>
      <c r="G28" s="124"/>
      <c r="H28" s="60"/>
      <c r="I28" s="37"/>
      <c r="J28" s="37"/>
      <c r="K28" s="118"/>
      <c r="L28" s="16"/>
      <c r="M28" s="16"/>
      <c r="N28" s="16"/>
      <c r="O28" s="16"/>
      <c r="P28" s="37"/>
      <c r="Q28" s="17"/>
      <c r="R28" s="24"/>
    </row>
    <row r="29" spans="1:18" ht="30" customHeight="1" thickBot="1">
      <c r="A29" s="98"/>
      <c r="B29" s="114"/>
      <c r="C29" s="103" t="s">
        <v>102</v>
      </c>
      <c r="D29" s="186">
        <f>Q29</f>
        <v>4000000</v>
      </c>
      <c r="E29" s="119">
        <v>5200000</v>
      </c>
      <c r="F29" s="175">
        <f>D29-E29</f>
        <v>-1200000</v>
      </c>
      <c r="G29" s="120" t="s">
        <v>172</v>
      </c>
      <c r="H29" s="121"/>
      <c r="I29" s="122"/>
      <c r="J29" s="122"/>
      <c r="K29" s="123"/>
      <c r="L29" s="101"/>
      <c r="M29" s="101"/>
      <c r="N29" s="101"/>
      <c r="O29" s="101"/>
      <c r="P29" s="122" t="s">
        <v>96</v>
      </c>
      <c r="Q29" s="100">
        <v>4000000</v>
      </c>
      <c r="R29" s="102" t="s">
        <v>94</v>
      </c>
    </row>
    <row r="30" spans="1:18" ht="30" customHeight="1">
      <c r="A30" s="218" t="s">
        <v>8</v>
      </c>
      <c r="B30" s="219"/>
      <c r="C30" s="201"/>
      <c r="D30" s="204" t="s">
        <v>188</v>
      </c>
      <c r="E30" s="204" t="s">
        <v>189</v>
      </c>
      <c r="F30" s="257" t="s">
        <v>187</v>
      </c>
      <c r="G30" s="224" t="s">
        <v>10</v>
      </c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6"/>
    </row>
    <row r="31" spans="1:18" ht="30" customHeight="1">
      <c r="A31" s="220" t="s">
        <v>9</v>
      </c>
      <c r="B31" s="221"/>
      <c r="C31" s="205"/>
      <c r="D31" s="204"/>
      <c r="E31" s="204"/>
      <c r="F31" s="258"/>
      <c r="G31" s="227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9"/>
    </row>
    <row r="32" spans="1:18" ht="32.25" customHeight="1">
      <c r="A32" s="20"/>
      <c r="B32" s="140" t="s">
        <v>103</v>
      </c>
      <c r="C32" s="84"/>
      <c r="D32" s="161">
        <f>D33+D34+D37</f>
        <v>8800000</v>
      </c>
      <c r="E32" s="152">
        <v>7700000</v>
      </c>
      <c r="F32" s="176">
        <f>D32-E32</f>
        <v>1100000</v>
      </c>
      <c r="G32" s="93"/>
      <c r="H32" s="81"/>
      <c r="I32" s="42"/>
      <c r="J32" s="42"/>
      <c r="K32" s="43"/>
      <c r="L32" s="12"/>
      <c r="M32" s="12"/>
      <c r="N32" s="12"/>
      <c r="O32" s="12"/>
      <c r="P32" s="42"/>
      <c r="Q32" s="11"/>
      <c r="R32" s="22"/>
    </row>
    <row r="33" spans="1:18" ht="30.75" customHeight="1">
      <c r="A33" s="20"/>
      <c r="B33" s="38"/>
      <c r="C33" s="55" t="s">
        <v>104</v>
      </c>
      <c r="D33" s="162">
        <f>Q33</f>
        <v>1500000</v>
      </c>
      <c r="E33" s="151">
        <v>1500000</v>
      </c>
      <c r="F33" s="176">
        <f>D33-E33</f>
        <v>0</v>
      </c>
      <c r="G33" s="124" t="s">
        <v>111</v>
      </c>
      <c r="H33" s="60"/>
      <c r="I33" s="37"/>
      <c r="J33" s="37"/>
      <c r="K33" s="118"/>
      <c r="L33" s="16"/>
      <c r="M33" s="16"/>
      <c r="N33" s="16"/>
      <c r="O33" s="16"/>
      <c r="P33" s="37" t="s">
        <v>96</v>
      </c>
      <c r="Q33" s="17">
        <v>1500000</v>
      </c>
      <c r="R33" s="24" t="s">
        <v>94</v>
      </c>
    </row>
    <row r="34" spans="1:18" ht="16.5" customHeight="1">
      <c r="A34" s="20"/>
      <c r="B34" s="38"/>
      <c r="C34" s="244" t="s">
        <v>154</v>
      </c>
      <c r="D34" s="238">
        <f>Q34+Q35+Q36</f>
        <v>6800000</v>
      </c>
      <c r="E34" s="247">
        <v>6000000</v>
      </c>
      <c r="F34" s="260">
        <f>D34-E34</f>
        <v>800000</v>
      </c>
      <c r="G34" s="87" t="s">
        <v>148</v>
      </c>
      <c r="H34" s="104">
        <v>300000</v>
      </c>
      <c r="I34" s="39" t="s">
        <v>130</v>
      </c>
      <c r="J34" s="39" t="s">
        <v>131</v>
      </c>
      <c r="K34" s="105">
        <v>8</v>
      </c>
      <c r="L34" s="9" t="s">
        <v>132</v>
      </c>
      <c r="M34" s="9"/>
      <c r="N34" s="9"/>
      <c r="O34" s="9"/>
      <c r="P34" s="39" t="s">
        <v>96</v>
      </c>
      <c r="Q34" s="8">
        <f>H34*K34</f>
        <v>2400000</v>
      </c>
      <c r="R34" s="21" t="s">
        <v>94</v>
      </c>
    </row>
    <row r="35" spans="1:18" ht="16.5" customHeight="1">
      <c r="A35" s="20"/>
      <c r="B35" s="38"/>
      <c r="C35" s="245"/>
      <c r="D35" s="239"/>
      <c r="E35" s="248"/>
      <c r="F35" s="261"/>
      <c r="G35" s="38"/>
      <c r="H35" s="61">
        <v>500000</v>
      </c>
      <c r="I35" s="37" t="s">
        <v>130</v>
      </c>
      <c r="J35" s="37" t="s">
        <v>131</v>
      </c>
      <c r="K35" s="118">
        <v>4</v>
      </c>
      <c r="L35" s="16" t="s">
        <v>132</v>
      </c>
      <c r="M35" s="16"/>
      <c r="N35" s="16"/>
      <c r="O35" s="16"/>
      <c r="P35" s="37" t="s">
        <v>96</v>
      </c>
      <c r="Q35" s="17">
        <f>H35*K35</f>
        <v>2000000</v>
      </c>
      <c r="R35" s="24" t="s">
        <v>94</v>
      </c>
    </row>
    <row r="36" spans="1:18" ht="16.5" customHeight="1">
      <c r="A36" s="20"/>
      <c r="B36" s="38"/>
      <c r="C36" s="246"/>
      <c r="D36" s="240"/>
      <c r="E36" s="249"/>
      <c r="F36" s="262"/>
      <c r="G36" s="153" t="s">
        <v>149</v>
      </c>
      <c r="H36" s="62">
        <v>200000</v>
      </c>
      <c r="I36" s="42" t="s">
        <v>150</v>
      </c>
      <c r="J36" s="42" t="s">
        <v>151</v>
      </c>
      <c r="K36" s="43">
        <v>12</v>
      </c>
      <c r="L36" s="12" t="s">
        <v>152</v>
      </c>
      <c r="M36" s="12"/>
      <c r="N36" s="12"/>
      <c r="O36" s="12"/>
      <c r="P36" s="42" t="s">
        <v>153</v>
      </c>
      <c r="Q36" s="11">
        <f>H36*K36</f>
        <v>2400000</v>
      </c>
      <c r="R36" s="22" t="s">
        <v>150</v>
      </c>
    </row>
    <row r="37" spans="1:18" ht="29.25" customHeight="1">
      <c r="A37" s="20"/>
      <c r="B37" s="38"/>
      <c r="C37" s="55" t="s">
        <v>105</v>
      </c>
      <c r="D37" s="162">
        <f>Q37</f>
        <v>500000</v>
      </c>
      <c r="E37" s="151">
        <v>200000</v>
      </c>
      <c r="F37" s="176">
        <f>D37-E37</f>
        <v>300000</v>
      </c>
      <c r="G37" s="93" t="s">
        <v>112</v>
      </c>
      <c r="H37" s="81"/>
      <c r="I37" s="42"/>
      <c r="J37" s="42"/>
      <c r="K37" s="43"/>
      <c r="L37" s="12"/>
      <c r="M37" s="12"/>
      <c r="N37" s="12"/>
      <c r="O37" s="12"/>
      <c r="P37" s="42" t="s">
        <v>96</v>
      </c>
      <c r="Q37" s="11">
        <v>500000</v>
      </c>
      <c r="R37" s="22" t="s">
        <v>94</v>
      </c>
    </row>
    <row r="38" spans="1:18" ht="23.25" customHeight="1">
      <c r="A38" s="20"/>
      <c r="B38" s="213" t="s">
        <v>31</v>
      </c>
      <c r="C38" s="214"/>
      <c r="D38" s="163">
        <f>D39+D41+D42+D44+D45</f>
        <v>35709160</v>
      </c>
      <c r="E38" s="5">
        <v>39000000</v>
      </c>
      <c r="F38" s="176">
        <f>D38-E38</f>
        <v>-3290840</v>
      </c>
      <c r="G38" s="142"/>
      <c r="H38" s="7"/>
      <c r="I38" s="6"/>
      <c r="J38" s="6"/>
      <c r="K38" s="6"/>
      <c r="L38" s="6"/>
      <c r="M38" s="6"/>
      <c r="N38" s="6"/>
      <c r="O38" s="6"/>
      <c r="P38" s="6"/>
      <c r="Q38" s="7">
        <f>SUM(Q39:Q40)</f>
        <v>600000</v>
      </c>
      <c r="R38" s="18"/>
    </row>
    <row r="39" spans="1:18" ht="17.25" customHeight="1">
      <c r="A39" s="20"/>
      <c r="B39" s="4"/>
      <c r="C39" s="259" t="s">
        <v>117</v>
      </c>
      <c r="D39" s="238">
        <f>Q39</f>
        <v>600000</v>
      </c>
      <c r="E39" s="247">
        <v>3600000</v>
      </c>
      <c r="F39" s="255">
        <f t="shared" ref="F39" si="3">D39-E39</f>
        <v>-3000000</v>
      </c>
      <c r="G39" s="87" t="s">
        <v>13</v>
      </c>
      <c r="H39" s="8">
        <v>100000</v>
      </c>
      <c r="I39" s="9" t="s">
        <v>3</v>
      </c>
      <c r="J39" s="9" t="s">
        <v>4</v>
      </c>
      <c r="K39" s="9">
        <v>6</v>
      </c>
      <c r="L39" s="9" t="s">
        <v>52</v>
      </c>
      <c r="M39" s="9"/>
      <c r="N39" s="9"/>
      <c r="O39" s="9"/>
      <c r="P39" s="9" t="s">
        <v>7</v>
      </c>
      <c r="Q39" s="8">
        <f>H39*K39</f>
        <v>600000</v>
      </c>
      <c r="R39" s="21" t="s">
        <v>3</v>
      </c>
    </row>
    <row r="40" spans="1:18" ht="17.25" customHeight="1">
      <c r="A40" s="20"/>
      <c r="B40" s="4"/>
      <c r="C40" s="246"/>
      <c r="D40" s="240"/>
      <c r="E40" s="249"/>
      <c r="F40" s="256"/>
      <c r="G40" s="153"/>
      <c r="H40" s="11"/>
      <c r="I40" s="12"/>
      <c r="J40" s="12"/>
      <c r="K40" s="12"/>
      <c r="L40" s="12"/>
      <c r="M40" s="12"/>
      <c r="N40" s="12"/>
      <c r="O40" s="12"/>
      <c r="P40" s="12"/>
      <c r="Q40" s="11"/>
      <c r="R40" s="22"/>
    </row>
    <row r="41" spans="1:18" ht="32.25" customHeight="1">
      <c r="A41" s="20"/>
      <c r="B41" s="4"/>
      <c r="C41" s="150" t="s">
        <v>116</v>
      </c>
      <c r="D41" s="164">
        <f>Q41</f>
        <v>5000000</v>
      </c>
      <c r="E41" s="145">
        <v>4000000</v>
      </c>
      <c r="F41" s="173">
        <f>D41-E41</f>
        <v>1000000</v>
      </c>
      <c r="G41" s="87" t="s">
        <v>100</v>
      </c>
      <c r="H41" s="8"/>
      <c r="I41" s="9"/>
      <c r="J41" s="9"/>
      <c r="K41" s="9"/>
      <c r="L41" s="14"/>
      <c r="M41" s="9"/>
      <c r="N41" s="9"/>
      <c r="O41" s="9"/>
      <c r="P41" s="9" t="s">
        <v>58</v>
      </c>
      <c r="Q41" s="7">
        <v>5000000</v>
      </c>
      <c r="R41" s="18" t="s">
        <v>3</v>
      </c>
    </row>
    <row r="42" spans="1:18" ht="22.5" customHeight="1">
      <c r="A42" s="20"/>
      <c r="B42" s="4"/>
      <c r="C42" s="252" t="s">
        <v>118</v>
      </c>
      <c r="D42" s="238">
        <f>Q43</f>
        <v>15600000</v>
      </c>
      <c r="E42" s="247">
        <v>14400000</v>
      </c>
      <c r="F42" s="255">
        <f>D42-E42</f>
        <v>1200000</v>
      </c>
      <c r="G42" s="87" t="s">
        <v>15</v>
      </c>
      <c r="H42" s="8"/>
      <c r="I42" s="9"/>
      <c r="J42" s="9"/>
      <c r="K42" s="9"/>
      <c r="L42" s="9"/>
      <c r="M42" s="9"/>
      <c r="N42" s="9"/>
      <c r="O42" s="9"/>
      <c r="P42" s="9"/>
      <c r="Q42" s="8"/>
      <c r="R42" s="21"/>
    </row>
    <row r="43" spans="1:18" ht="24" customHeight="1">
      <c r="A43" s="20"/>
      <c r="B43" s="4"/>
      <c r="C43" s="253"/>
      <c r="D43" s="240"/>
      <c r="E43" s="254"/>
      <c r="F43" s="256"/>
      <c r="G43" s="153"/>
      <c r="H43" s="11">
        <v>1300000</v>
      </c>
      <c r="I43" s="12" t="s">
        <v>3</v>
      </c>
      <c r="J43" s="12" t="s">
        <v>4</v>
      </c>
      <c r="K43" s="12">
        <v>12</v>
      </c>
      <c r="L43" s="12" t="s">
        <v>14</v>
      </c>
      <c r="M43" s="12"/>
      <c r="N43" s="12"/>
      <c r="O43" s="12"/>
      <c r="P43" s="12" t="s">
        <v>7</v>
      </c>
      <c r="Q43" s="11">
        <f>H43*K43</f>
        <v>15600000</v>
      </c>
      <c r="R43" s="22" t="s">
        <v>3</v>
      </c>
    </row>
    <row r="44" spans="1:18" ht="30.75" customHeight="1">
      <c r="A44" s="20"/>
      <c r="B44" s="4"/>
      <c r="C44" s="150" t="s">
        <v>119</v>
      </c>
      <c r="D44" s="164">
        <f>Q44</f>
        <v>7309160</v>
      </c>
      <c r="E44" s="145">
        <v>8000000</v>
      </c>
      <c r="F44" s="177">
        <f>D44-E44</f>
        <v>-690840</v>
      </c>
      <c r="G44" s="143" t="s">
        <v>113</v>
      </c>
      <c r="H44" s="8"/>
      <c r="I44" s="9"/>
      <c r="J44" s="9"/>
      <c r="K44" s="9"/>
      <c r="L44" s="9"/>
      <c r="M44" s="9"/>
      <c r="N44" s="9"/>
      <c r="O44" s="9"/>
      <c r="P44" s="9" t="s">
        <v>58</v>
      </c>
      <c r="Q44" s="8">
        <v>7309160</v>
      </c>
      <c r="R44" s="21" t="s">
        <v>3</v>
      </c>
    </row>
    <row r="45" spans="1:18" ht="17.25" customHeight="1">
      <c r="A45" s="25"/>
      <c r="B45" s="4"/>
      <c r="C45" s="252" t="s">
        <v>120</v>
      </c>
      <c r="D45" s="238">
        <f>Q46</f>
        <v>7200000</v>
      </c>
      <c r="E45" s="247">
        <v>9000000</v>
      </c>
      <c r="F45" s="260">
        <f>D45-E45</f>
        <v>-1800000</v>
      </c>
      <c r="G45" s="87" t="s">
        <v>17</v>
      </c>
      <c r="H45" s="8"/>
      <c r="I45" s="9"/>
      <c r="J45" s="9"/>
      <c r="K45" s="9"/>
      <c r="L45" s="9"/>
      <c r="M45" s="9"/>
      <c r="N45" s="9"/>
      <c r="O45" s="9"/>
      <c r="P45" s="9"/>
      <c r="Q45" s="8"/>
      <c r="R45" s="21"/>
    </row>
    <row r="46" spans="1:18" ht="24" customHeight="1">
      <c r="A46" s="25"/>
      <c r="B46" s="4"/>
      <c r="C46" s="268"/>
      <c r="D46" s="240"/>
      <c r="E46" s="248"/>
      <c r="F46" s="261"/>
      <c r="G46" s="38"/>
      <c r="H46" s="17">
        <v>600000</v>
      </c>
      <c r="I46" s="16" t="s">
        <v>94</v>
      </c>
      <c r="J46" s="16" t="s">
        <v>95</v>
      </c>
      <c r="K46" s="16">
        <v>12</v>
      </c>
      <c r="L46" s="16" t="s">
        <v>99</v>
      </c>
      <c r="M46" s="16"/>
      <c r="N46" s="16"/>
      <c r="O46" s="16"/>
      <c r="P46" s="16" t="s">
        <v>7</v>
      </c>
      <c r="Q46" s="17">
        <f>H46*K46</f>
        <v>7200000</v>
      </c>
      <c r="R46" s="24" t="s">
        <v>3</v>
      </c>
    </row>
    <row r="47" spans="1:18" ht="36.75" customHeight="1">
      <c r="A47" s="267" t="s">
        <v>32</v>
      </c>
      <c r="B47" s="188"/>
      <c r="C47" s="188"/>
      <c r="D47" s="165">
        <f>D48</f>
        <v>7300000</v>
      </c>
      <c r="E47" s="5">
        <v>7560000</v>
      </c>
      <c r="F47" s="172">
        <f>D47-E47</f>
        <v>-260000</v>
      </c>
      <c r="G47" s="142"/>
      <c r="H47" s="7"/>
      <c r="I47" s="6"/>
      <c r="J47" s="6"/>
      <c r="K47" s="6"/>
      <c r="L47" s="6"/>
      <c r="M47" s="6"/>
      <c r="N47" s="6"/>
      <c r="O47" s="6"/>
      <c r="P47" s="6"/>
      <c r="Q47" s="7"/>
      <c r="R47" s="18"/>
    </row>
    <row r="48" spans="1:18" ht="36.75" customHeight="1">
      <c r="A48" s="19"/>
      <c r="B48" s="188" t="s">
        <v>33</v>
      </c>
      <c r="C48" s="188"/>
      <c r="D48" s="165">
        <f>D49+D50+D51</f>
        <v>7300000</v>
      </c>
      <c r="E48" s="5">
        <v>7560000</v>
      </c>
      <c r="F48" s="172">
        <f>D48-E48</f>
        <v>-260000</v>
      </c>
      <c r="G48" s="142"/>
      <c r="H48" s="7"/>
      <c r="I48" s="6"/>
      <c r="J48" s="6"/>
      <c r="K48" s="6"/>
      <c r="L48" s="6"/>
      <c r="M48" s="6"/>
      <c r="N48" s="6"/>
      <c r="O48" s="6"/>
      <c r="P48" s="6"/>
      <c r="Q48" s="7"/>
      <c r="R48" s="18"/>
    </row>
    <row r="49" spans="1:18" ht="36.75" customHeight="1">
      <c r="A49" s="20"/>
      <c r="B49" s="155"/>
      <c r="C49" s="55" t="s">
        <v>135</v>
      </c>
      <c r="D49" s="166">
        <f>Q49</f>
        <v>0</v>
      </c>
      <c r="E49" s="5">
        <v>0</v>
      </c>
      <c r="F49" s="172">
        <f t="shared" ref="F49:F51" si="4">D49-E49</f>
        <v>0</v>
      </c>
      <c r="G49" s="142" t="s">
        <v>146</v>
      </c>
      <c r="H49" s="7"/>
      <c r="I49" s="6"/>
      <c r="J49" s="6"/>
      <c r="K49" s="6"/>
      <c r="L49" s="6"/>
      <c r="M49" s="6"/>
      <c r="N49" s="6"/>
      <c r="O49" s="6"/>
      <c r="P49" s="6" t="s">
        <v>147</v>
      </c>
      <c r="Q49" s="7">
        <v>0</v>
      </c>
      <c r="R49" s="18" t="s">
        <v>143</v>
      </c>
    </row>
    <row r="50" spans="1:18" ht="36.75" customHeight="1">
      <c r="A50" s="20"/>
      <c r="B50" s="155"/>
      <c r="C50" s="83" t="s">
        <v>115</v>
      </c>
      <c r="D50" s="166">
        <f>Q50</f>
        <v>2500000</v>
      </c>
      <c r="E50" s="5">
        <v>3000000</v>
      </c>
      <c r="F50" s="172">
        <f t="shared" si="4"/>
        <v>-500000</v>
      </c>
      <c r="G50" s="142" t="s">
        <v>133</v>
      </c>
      <c r="H50" s="7"/>
      <c r="I50" s="6"/>
      <c r="J50" s="6"/>
      <c r="K50" s="6"/>
      <c r="L50" s="6"/>
      <c r="M50" s="6"/>
      <c r="N50" s="6"/>
      <c r="O50" s="6"/>
      <c r="P50" s="6" t="s">
        <v>134</v>
      </c>
      <c r="Q50" s="7">
        <v>2500000</v>
      </c>
      <c r="R50" s="18" t="s">
        <v>130</v>
      </c>
    </row>
    <row r="51" spans="1:18" ht="36.75" customHeight="1" thickBot="1">
      <c r="A51" s="20"/>
      <c r="B51" s="4"/>
      <c r="C51" s="150" t="s">
        <v>114</v>
      </c>
      <c r="D51" s="164">
        <f>Q51</f>
        <v>4800000</v>
      </c>
      <c r="E51" s="72">
        <v>4560000</v>
      </c>
      <c r="F51" s="178">
        <f t="shared" si="4"/>
        <v>240000</v>
      </c>
      <c r="G51" s="179" t="s">
        <v>128</v>
      </c>
      <c r="H51" s="8">
        <v>400000</v>
      </c>
      <c r="I51" s="9" t="s">
        <v>63</v>
      </c>
      <c r="J51" s="9" t="s">
        <v>64</v>
      </c>
      <c r="K51" s="9">
        <v>12</v>
      </c>
      <c r="L51" s="9" t="s">
        <v>65</v>
      </c>
      <c r="M51" s="9"/>
      <c r="N51" s="9"/>
      <c r="O51" s="9"/>
      <c r="P51" s="9" t="s">
        <v>7</v>
      </c>
      <c r="Q51" s="8">
        <f>H51*K51</f>
        <v>4800000</v>
      </c>
      <c r="R51" s="21" t="s">
        <v>3</v>
      </c>
    </row>
    <row r="52" spans="1:18" ht="27.95" customHeight="1">
      <c r="A52" s="218" t="s">
        <v>8</v>
      </c>
      <c r="B52" s="219"/>
      <c r="C52" s="201"/>
      <c r="D52" s="212" t="s">
        <v>188</v>
      </c>
      <c r="E52" s="212" t="s">
        <v>189</v>
      </c>
      <c r="F52" s="266" t="s">
        <v>187</v>
      </c>
      <c r="G52" s="224" t="s">
        <v>10</v>
      </c>
      <c r="H52" s="225"/>
      <c r="I52" s="225"/>
      <c r="J52" s="225"/>
      <c r="K52" s="225"/>
      <c r="L52" s="225"/>
      <c r="M52" s="225"/>
      <c r="N52" s="225"/>
      <c r="O52" s="225"/>
      <c r="P52" s="225"/>
      <c r="Q52" s="225"/>
      <c r="R52" s="226"/>
    </row>
    <row r="53" spans="1:18" ht="27.95" customHeight="1">
      <c r="A53" s="263" t="s">
        <v>9</v>
      </c>
      <c r="B53" s="264"/>
      <c r="C53" s="265"/>
      <c r="D53" s="204"/>
      <c r="E53" s="204"/>
      <c r="F53" s="258"/>
      <c r="G53" s="227"/>
      <c r="H53" s="228"/>
      <c r="I53" s="228"/>
      <c r="J53" s="228"/>
      <c r="K53" s="228"/>
      <c r="L53" s="228"/>
      <c r="M53" s="228"/>
      <c r="N53" s="228"/>
      <c r="O53" s="228"/>
      <c r="P53" s="228"/>
      <c r="Q53" s="228"/>
      <c r="R53" s="229"/>
    </row>
    <row r="54" spans="1:18" ht="27.95" customHeight="1">
      <c r="A54" s="267" t="s">
        <v>34</v>
      </c>
      <c r="B54" s="188"/>
      <c r="C54" s="188"/>
      <c r="D54" s="165">
        <f>D55+D62</f>
        <v>50660000</v>
      </c>
      <c r="E54" s="5">
        <v>40860000</v>
      </c>
      <c r="F54" s="172">
        <f t="shared" ref="F54:F60" si="5">D54-E54</f>
        <v>9800000</v>
      </c>
      <c r="G54" s="142"/>
      <c r="H54" s="7"/>
      <c r="I54" s="6"/>
      <c r="J54" s="6"/>
      <c r="K54" s="6"/>
      <c r="L54" s="6"/>
      <c r="M54" s="6"/>
      <c r="N54" s="6"/>
      <c r="O54" s="6"/>
      <c r="P54" s="6"/>
      <c r="Q54" s="7"/>
      <c r="R54" s="18"/>
    </row>
    <row r="55" spans="1:18" ht="27.95" customHeight="1">
      <c r="A55" s="19"/>
      <c r="B55" s="188" t="s">
        <v>35</v>
      </c>
      <c r="C55" s="188"/>
      <c r="D55" s="165">
        <f>D56+D57+D58+D59+D60</f>
        <v>46660000</v>
      </c>
      <c r="E55" s="5">
        <v>35860000</v>
      </c>
      <c r="F55" s="172">
        <f t="shared" si="5"/>
        <v>10800000</v>
      </c>
      <c r="G55" s="142"/>
      <c r="H55" s="7"/>
      <c r="I55" s="6"/>
      <c r="J55" s="6"/>
      <c r="K55" s="6"/>
      <c r="L55" s="6"/>
      <c r="M55" s="6"/>
      <c r="N55" s="6"/>
      <c r="O55" s="6"/>
      <c r="P55" s="6"/>
      <c r="Q55" s="7"/>
      <c r="R55" s="18"/>
    </row>
    <row r="56" spans="1:18" ht="27.95" customHeight="1">
      <c r="A56" s="20"/>
      <c r="B56" s="3"/>
      <c r="C56" s="55" t="s">
        <v>121</v>
      </c>
      <c r="D56" s="166">
        <f>Q56</f>
        <v>24000000</v>
      </c>
      <c r="E56" s="5">
        <v>20400000</v>
      </c>
      <c r="F56" s="172">
        <f t="shared" si="5"/>
        <v>3600000</v>
      </c>
      <c r="G56" s="142" t="s">
        <v>18</v>
      </c>
      <c r="H56" s="7">
        <v>2000000</v>
      </c>
      <c r="I56" s="6" t="s">
        <v>143</v>
      </c>
      <c r="J56" s="6" t="s">
        <v>144</v>
      </c>
      <c r="K56" s="6">
        <v>12</v>
      </c>
      <c r="L56" s="6" t="s">
        <v>145</v>
      </c>
      <c r="M56" s="6"/>
      <c r="N56" s="6"/>
      <c r="O56" s="6"/>
      <c r="P56" s="6" t="s">
        <v>7</v>
      </c>
      <c r="Q56" s="7">
        <f>H56*K56</f>
        <v>24000000</v>
      </c>
      <c r="R56" s="18" t="s">
        <v>3</v>
      </c>
    </row>
    <row r="57" spans="1:18" ht="27.95" customHeight="1">
      <c r="A57" s="20"/>
      <c r="B57" s="4"/>
      <c r="C57" s="83" t="s">
        <v>122</v>
      </c>
      <c r="D57" s="166">
        <f>Q57</f>
        <v>2000000</v>
      </c>
      <c r="E57" s="5">
        <v>2000000</v>
      </c>
      <c r="F57" s="172">
        <f t="shared" si="5"/>
        <v>0</v>
      </c>
      <c r="G57" s="142" t="s">
        <v>19</v>
      </c>
      <c r="H57" s="7"/>
      <c r="I57" s="6"/>
      <c r="J57" s="6"/>
      <c r="K57" s="6"/>
      <c r="L57" s="6"/>
      <c r="M57" s="6"/>
      <c r="N57" s="6"/>
      <c r="O57" s="6"/>
      <c r="P57" s="6" t="s">
        <v>7</v>
      </c>
      <c r="Q57" s="7">
        <v>2000000</v>
      </c>
      <c r="R57" s="18" t="s">
        <v>3</v>
      </c>
    </row>
    <row r="58" spans="1:18" ht="27.75" customHeight="1">
      <c r="A58" s="20"/>
      <c r="B58" s="4"/>
      <c r="C58" s="83" t="s">
        <v>123</v>
      </c>
      <c r="D58" s="166">
        <f>Q58</f>
        <v>500000</v>
      </c>
      <c r="E58" s="5">
        <v>500000</v>
      </c>
      <c r="F58" s="172">
        <f t="shared" si="5"/>
        <v>0</v>
      </c>
      <c r="G58" s="142" t="s">
        <v>20</v>
      </c>
      <c r="H58" s="7"/>
      <c r="I58" s="6"/>
      <c r="J58" s="6"/>
      <c r="K58" s="6"/>
      <c r="L58" s="6"/>
      <c r="M58" s="6"/>
      <c r="N58" s="6"/>
      <c r="O58" s="6"/>
      <c r="P58" s="6" t="s">
        <v>7</v>
      </c>
      <c r="Q58" s="7">
        <v>500000</v>
      </c>
      <c r="R58" s="18" t="s">
        <v>3</v>
      </c>
    </row>
    <row r="59" spans="1:18" ht="30" customHeight="1">
      <c r="A59" s="20"/>
      <c r="B59" s="4"/>
      <c r="C59" s="83" t="s">
        <v>124</v>
      </c>
      <c r="D59" s="166">
        <f>Q59</f>
        <v>18000000</v>
      </c>
      <c r="E59" s="5">
        <v>10800000</v>
      </c>
      <c r="F59" s="172">
        <f t="shared" si="5"/>
        <v>7200000</v>
      </c>
      <c r="G59" s="142" t="s">
        <v>40</v>
      </c>
      <c r="H59" s="7">
        <v>1500000</v>
      </c>
      <c r="I59" s="6" t="s">
        <v>63</v>
      </c>
      <c r="J59" s="6" t="s">
        <v>64</v>
      </c>
      <c r="K59" s="6">
        <v>12</v>
      </c>
      <c r="L59" s="6" t="s">
        <v>65</v>
      </c>
      <c r="M59" s="6"/>
      <c r="N59" s="6"/>
      <c r="O59" s="6"/>
      <c r="P59" s="6" t="s">
        <v>37</v>
      </c>
      <c r="Q59" s="7">
        <f>H59*K59</f>
        <v>18000000</v>
      </c>
      <c r="R59" s="18" t="s">
        <v>28</v>
      </c>
    </row>
    <row r="60" spans="1:18" ht="15" customHeight="1">
      <c r="A60" s="20"/>
      <c r="B60" s="4"/>
      <c r="C60" s="252" t="s">
        <v>125</v>
      </c>
      <c r="D60" s="238">
        <f>Q61</f>
        <v>2160000</v>
      </c>
      <c r="E60" s="247">
        <v>2160000</v>
      </c>
      <c r="F60" s="260">
        <f t="shared" si="5"/>
        <v>0</v>
      </c>
      <c r="G60" s="87" t="s">
        <v>16</v>
      </c>
      <c r="H60" s="8"/>
      <c r="I60" s="9"/>
      <c r="J60" s="9"/>
      <c r="K60" s="9"/>
      <c r="L60" s="9"/>
      <c r="M60" s="9"/>
      <c r="N60" s="9"/>
      <c r="O60" s="9"/>
      <c r="P60" s="9"/>
      <c r="Q60" s="8"/>
      <c r="R60" s="21"/>
    </row>
    <row r="61" spans="1:18" ht="15" customHeight="1">
      <c r="A61" s="20"/>
      <c r="B61" s="4"/>
      <c r="C61" s="253"/>
      <c r="D61" s="240"/>
      <c r="E61" s="254"/>
      <c r="F61" s="262"/>
      <c r="G61" s="153"/>
      <c r="H61" s="11">
        <v>180000</v>
      </c>
      <c r="I61" s="12" t="s">
        <v>3</v>
      </c>
      <c r="J61" s="12" t="s">
        <v>4</v>
      </c>
      <c r="K61" s="12">
        <v>12</v>
      </c>
      <c r="L61" s="12" t="s">
        <v>14</v>
      </c>
      <c r="M61" s="12"/>
      <c r="N61" s="12"/>
      <c r="O61" s="12"/>
      <c r="P61" s="12" t="s">
        <v>7</v>
      </c>
      <c r="Q61" s="11">
        <f>H61*K61</f>
        <v>2160000</v>
      </c>
      <c r="R61" s="22" t="s">
        <v>3</v>
      </c>
    </row>
    <row r="62" spans="1:18" ht="27.95" customHeight="1">
      <c r="A62" s="20"/>
      <c r="B62" s="188" t="s">
        <v>36</v>
      </c>
      <c r="C62" s="188"/>
      <c r="D62" s="137">
        <f>D63+D64</f>
        <v>4000000</v>
      </c>
      <c r="E62" s="5">
        <v>5000000</v>
      </c>
      <c r="F62" s="172">
        <f>D62-E62</f>
        <v>-1000000</v>
      </c>
      <c r="G62" s="142"/>
      <c r="H62" s="7"/>
      <c r="I62" s="6"/>
      <c r="J62" s="6"/>
      <c r="K62" s="6"/>
      <c r="L62" s="6"/>
      <c r="M62" s="6"/>
      <c r="N62" s="6"/>
      <c r="O62" s="6"/>
      <c r="P62" s="6"/>
      <c r="Q62" s="7"/>
      <c r="R62" s="18"/>
    </row>
    <row r="63" spans="1:18" ht="27.95" customHeight="1">
      <c r="A63" s="20"/>
      <c r="B63" s="3"/>
      <c r="C63" s="55" t="s">
        <v>126</v>
      </c>
      <c r="D63" s="160">
        <f>Q63</f>
        <v>2000000</v>
      </c>
      <c r="E63" s="5">
        <v>3000000</v>
      </c>
      <c r="F63" s="172">
        <f>D63-E63</f>
        <v>-1000000</v>
      </c>
      <c r="G63" s="142" t="s">
        <v>62</v>
      </c>
      <c r="H63" s="7"/>
      <c r="I63" s="6"/>
      <c r="J63" s="6"/>
      <c r="K63" s="6"/>
      <c r="L63" s="6"/>
      <c r="M63" s="6"/>
      <c r="N63" s="6"/>
      <c r="O63" s="6"/>
      <c r="P63" s="6" t="s">
        <v>7</v>
      </c>
      <c r="Q63" s="7">
        <v>2000000</v>
      </c>
      <c r="R63" s="18" t="s">
        <v>3</v>
      </c>
    </row>
    <row r="64" spans="1:18" ht="34.5" customHeight="1" thickBot="1">
      <c r="A64" s="25"/>
      <c r="B64" s="4"/>
      <c r="C64" s="85" t="s">
        <v>127</v>
      </c>
      <c r="D64" s="168">
        <f>Q64</f>
        <v>2000000</v>
      </c>
      <c r="E64" s="72">
        <v>2000000</v>
      </c>
      <c r="F64" s="178">
        <f>D64-E64</f>
        <v>0</v>
      </c>
      <c r="G64" s="94" t="s">
        <v>101</v>
      </c>
      <c r="H64" s="8"/>
      <c r="I64" s="9"/>
      <c r="J64" s="9"/>
      <c r="K64" s="9"/>
      <c r="L64" s="9"/>
      <c r="M64" s="9"/>
      <c r="N64" s="9"/>
      <c r="O64" s="9"/>
      <c r="P64" s="39" t="s">
        <v>7</v>
      </c>
      <c r="Q64" s="8">
        <v>2000000</v>
      </c>
      <c r="R64" s="21" t="s">
        <v>3</v>
      </c>
    </row>
    <row r="65" spans="1:18" ht="27" customHeight="1" thickTop="1" thickBot="1">
      <c r="A65" s="215" t="s">
        <v>25</v>
      </c>
      <c r="B65" s="216"/>
      <c r="C65" s="217"/>
      <c r="D65" s="169">
        <f>D5+D47+D54</f>
        <v>376525920</v>
      </c>
      <c r="E65" s="32">
        <f>E5+E47+E54</f>
        <v>302321530</v>
      </c>
      <c r="F65" s="32">
        <f>D65-E65</f>
        <v>74204390</v>
      </c>
      <c r="G65" s="95"/>
      <c r="H65" s="34"/>
      <c r="I65" s="33"/>
      <c r="J65" s="33"/>
      <c r="K65" s="33"/>
      <c r="L65" s="33"/>
      <c r="M65" s="33"/>
      <c r="N65" s="33"/>
      <c r="O65" s="33"/>
      <c r="P65" s="33"/>
      <c r="Q65" s="34"/>
      <c r="R65" s="35"/>
    </row>
  </sheetData>
  <mergeCells count="51">
    <mergeCell ref="B48:C48"/>
    <mergeCell ref="A54:C54"/>
    <mergeCell ref="G30:R31"/>
    <mergeCell ref="A31:C31"/>
    <mergeCell ref="E45:E46"/>
    <mergeCell ref="F45:F46"/>
    <mergeCell ref="A47:C47"/>
    <mergeCell ref="C45:C46"/>
    <mergeCell ref="A30:C30"/>
    <mergeCell ref="G52:R53"/>
    <mergeCell ref="D42:D43"/>
    <mergeCell ref="D45:D46"/>
    <mergeCell ref="A53:C53"/>
    <mergeCell ref="A52:C52"/>
    <mergeCell ref="E52:E53"/>
    <mergeCell ref="F52:F53"/>
    <mergeCell ref="D52:D53"/>
    <mergeCell ref="A65:C65"/>
    <mergeCell ref="B62:C62"/>
    <mergeCell ref="B55:C55"/>
    <mergeCell ref="E60:E61"/>
    <mergeCell ref="F60:F61"/>
    <mergeCell ref="C60:C61"/>
    <mergeCell ref="D60:D61"/>
    <mergeCell ref="C42:C43"/>
    <mergeCell ref="E42:E43"/>
    <mergeCell ref="F42:F43"/>
    <mergeCell ref="F30:F31"/>
    <mergeCell ref="E30:E31"/>
    <mergeCell ref="F39:F40"/>
    <mergeCell ref="E39:E40"/>
    <mergeCell ref="C39:C40"/>
    <mergeCell ref="F34:F36"/>
    <mergeCell ref="E34:E36"/>
    <mergeCell ref="E23:E24"/>
    <mergeCell ref="Q2:R2"/>
    <mergeCell ref="A3:C3"/>
    <mergeCell ref="E3:E4"/>
    <mergeCell ref="F3:F4"/>
    <mergeCell ref="G3:R4"/>
    <mergeCell ref="A4:C4"/>
    <mergeCell ref="D3:D4"/>
    <mergeCell ref="F23:F24"/>
    <mergeCell ref="D23:D24"/>
    <mergeCell ref="D30:D31"/>
    <mergeCell ref="D34:D36"/>
    <mergeCell ref="D39:D40"/>
    <mergeCell ref="A5:C5"/>
    <mergeCell ref="B6:C6"/>
    <mergeCell ref="B38:C38"/>
    <mergeCell ref="C34:C36"/>
  </mergeCells>
  <phoneticPr fontId="1" type="noConversion"/>
  <pageMargins left="0.9055118110236221" right="0.70866141732283472" top="0.33" bottom="0.3" header="0.2" footer="0.19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세입내역</vt:lpstr>
      <vt:lpstr>세출내역</vt:lpstr>
      <vt:lpstr>세입내역!Print_Area</vt:lpstr>
      <vt:lpstr>세출내역!Print_Area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2014-10-16T04:41:46Z</cp:lastPrinted>
  <dcterms:created xsi:type="dcterms:W3CDTF">2008-10-30T10:06:54Z</dcterms:created>
  <dcterms:modified xsi:type="dcterms:W3CDTF">2014-10-22T09:12:55Z</dcterms:modified>
</cp:coreProperties>
</file>