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4895" windowHeight="7935"/>
  </bookViews>
  <sheets>
    <sheet name="총괄표" sheetId="1" r:id="rId1"/>
    <sheet name="세입내역" sheetId="2" r:id="rId2"/>
    <sheet name="세출내역" sheetId="4" r:id="rId3"/>
    <sheet name="Sheet1" sheetId="5" r:id="rId4"/>
  </sheets>
  <calcPr calcId="125725"/>
</workbook>
</file>

<file path=xl/calcChain.xml><?xml version="1.0" encoding="utf-8"?>
<calcChain xmlns="http://schemas.openxmlformats.org/spreadsheetml/2006/main">
  <c r="F17" i="4"/>
  <c r="H11" i="1"/>
  <c r="D59" i="4"/>
  <c r="D55"/>
  <c r="D56"/>
  <c r="C12" i="5"/>
  <c r="D12"/>
  <c r="B12"/>
  <c r="E12"/>
  <c r="D17" i="4"/>
  <c r="Q13"/>
  <c r="D54"/>
  <c r="D43"/>
  <c r="F59"/>
  <c r="D50"/>
  <c r="F39"/>
  <c r="D36"/>
  <c r="D33"/>
  <c r="E27"/>
  <c r="D30"/>
  <c r="Q28"/>
  <c r="Q18"/>
  <c r="D18" s="1"/>
  <c r="U23" i="2"/>
  <c r="U17"/>
  <c r="U9"/>
  <c r="D7" s="1"/>
  <c r="J15" i="1"/>
  <c r="H7"/>
  <c r="D6" i="2" l="1"/>
  <c r="U22"/>
  <c r="D21" s="1"/>
  <c r="D28" i="4"/>
  <c r="I13" i="1" l="1"/>
  <c r="Q9" i="4"/>
  <c r="D42"/>
  <c r="D13" i="1" l="1"/>
  <c r="H17"/>
  <c r="F12" i="2" l="1"/>
  <c r="Q16" i="4" l="1"/>
  <c r="D14" s="1"/>
  <c r="Q14"/>
  <c r="I17" i="1"/>
  <c r="J18"/>
  <c r="Q49" i="4"/>
  <c r="D49" s="1"/>
  <c r="E6" i="2"/>
  <c r="E6" i="4"/>
  <c r="E31"/>
  <c r="E41"/>
  <c r="E48"/>
  <c r="E54"/>
  <c r="F20" i="2"/>
  <c r="E19"/>
  <c r="E11"/>
  <c r="E10" s="1"/>
  <c r="I11" i="1"/>
  <c r="I7"/>
  <c r="I20" s="1"/>
  <c r="C7"/>
  <c r="D11"/>
  <c r="D9"/>
  <c r="D7"/>
  <c r="D20" l="1"/>
  <c r="E47" i="4"/>
  <c r="E5"/>
  <c r="Q44"/>
  <c r="D44" s="1"/>
  <c r="Q38"/>
  <c r="D37" s="1"/>
  <c r="F37" s="1"/>
  <c r="Q29"/>
  <c r="D29" s="1"/>
  <c r="Q12"/>
  <c r="J17" i="1"/>
  <c r="H13"/>
  <c r="H20" s="1"/>
  <c r="J14"/>
  <c r="J9"/>
  <c r="J10"/>
  <c r="J12"/>
  <c r="J11"/>
  <c r="E10"/>
  <c r="C13"/>
  <c r="E13" s="1"/>
  <c r="C11"/>
  <c r="E11" s="1"/>
  <c r="C9"/>
  <c r="E9" s="1"/>
  <c r="F30" i="4"/>
  <c r="F28"/>
  <c r="F24"/>
  <c r="Q10"/>
  <c r="F43"/>
  <c r="F42"/>
  <c r="F14"/>
  <c r="Q11"/>
  <c r="E12" i="1"/>
  <c r="E14"/>
  <c r="Q51" i="4"/>
  <c r="E58"/>
  <c r="E57" s="1"/>
  <c r="E40"/>
  <c r="E18" i="2"/>
  <c r="E16"/>
  <c r="E15" s="1"/>
  <c r="E5"/>
  <c r="J8" i="1"/>
  <c r="E8"/>
  <c r="E7"/>
  <c r="E20" s="1"/>
  <c r="D58" i="4"/>
  <c r="F17" i="2"/>
  <c r="D16"/>
  <c r="D15" s="1"/>
  <c r="Q53" i="4"/>
  <c r="D52" s="1"/>
  <c r="F56"/>
  <c r="F55"/>
  <c r="F50"/>
  <c r="F36"/>
  <c r="Q35"/>
  <c r="D34" s="1"/>
  <c r="F33"/>
  <c r="Q32"/>
  <c r="D32" s="1"/>
  <c r="C20" i="1" l="1"/>
  <c r="Q8" i="4"/>
  <c r="F58"/>
  <c r="D57"/>
  <c r="E25" i="2"/>
  <c r="E60" i="4"/>
  <c r="J13" i="1"/>
  <c r="D51" i="4"/>
  <c r="F51" s="1"/>
  <c r="F29"/>
  <c r="D27"/>
  <c r="F27" s="1"/>
  <c r="D11" i="2"/>
  <c r="F15"/>
  <c r="D41" i="4"/>
  <c r="D40" s="1"/>
  <c r="F49"/>
  <c r="F44"/>
  <c r="D19" i="2"/>
  <c r="F34" i="4"/>
  <c r="J7" i="1"/>
  <c r="J20" s="1"/>
  <c r="F16" i="2"/>
  <c r="D48" i="4" l="1"/>
  <c r="D47" s="1"/>
  <c r="F40"/>
  <c r="D7"/>
  <c r="H17" s="1"/>
  <c r="T17" s="1"/>
  <c r="F57"/>
  <c r="D31"/>
  <c r="F31" s="1"/>
  <c r="F41"/>
  <c r="D10" i="2"/>
  <c r="F10" s="1"/>
  <c r="F11"/>
  <c r="F21"/>
  <c r="F52" i="4"/>
  <c r="F32"/>
  <c r="F54"/>
  <c r="H19" l="1"/>
  <c r="T19" s="1"/>
  <c r="H21"/>
  <c r="D5" i="2"/>
  <c r="F7" i="4"/>
  <c r="F48"/>
  <c r="F7" i="2"/>
  <c r="F19"/>
  <c r="D18"/>
  <c r="H23" i="4"/>
  <c r="T23" s="1"/>
  <c r="F47"/>
  <c r="D25" i="2" l="1"/>
  <c r="F18"/>
  <c r="F25"/>
  <c r="H20" i="4"/>
  <c r="T20" s="1"/>
  <c r="F6" i="2"/>
  <c r="F5"/>
  <c r="H22" i="4"/>
  <c r="T22" s="1"/>
  <c r="T21"/>
  <c r="T25" l="1"/>
  <c r="F18" l="1"/>
  <c r="D6"/>
  <c r="D5" s="1"/>
  <c r="D60" s="1"/>
  <c r="F5" l="1"/>
  <c r="F60" s="1"/>
  <c r="F6"/>
</calcChain>
</file>

<file path=xl/sharedStrings.xml><?xml version="1.0" encoding="utf-8"?>
<sst xmlns="http://schemas.openxmlformats.org/spreadsheetml/2006/main" count="326" uniqueCount="172">
  <si>
    <t>(1) 세입ㆍ세출 예산 총괄</t>
    <phoneticPr fontId="1" type="noConversion"/>
  </si>
  <si>
    <t>세입총괄</t>
    <phoneticPr fontId="1" type="noConversion"/>
  </si>
  <si>
    <t>과목</t>
    <phoneticPr fontId="1" type="noConversion"/>
  </si>
  <si>
    <t>원</t>
    <phoneticPr fontId="1" type="noConversion"/>
  </si>
  <si>
    <t>×</t>
    <phoneticPr fontId="1" type="noConversion"/>
  </si>
  <si>
    <t>명</t>
    <phoneticPr fontId="1" type="noConversion"/>
  </si>
  <si>
    <t>개월</t>
    <phoneticPr fontId="1" type="noConversion"/>
  </si>
  <si>
    <t>=</t>
    <phoneticPr fontId="1" type="noConversion"/>
  </si>
  <si>
    <t>과       목</t>
    <phoneticPr fontId="1" type="noConversion"/>
  </si>
  <si>
    <t>관       항       목</t>
    <phoneticPr fontId="1" type="noConversion"/>
  </si>
  <si>
    <t>산     출     내     역</t>
    <phoneticPr fontId="1" type="noConversion"/>
  </si>
  <si>
    <t>(단위 : 원)</t>
    <phoneticPr fontId="1" type="noConversion"/>
  </si>
  <si>
    <t>원</t>
    <phoneticPr fontId="1" type="noConversion"/>
  </si>
  <si>
    <t>＊교육여비 :</t>
    <phoneticPr fontId="1" type="noConversion"/>
  </si>
  <si>
    <t>월</t>
    <phoneticPr fontId="1" type="noConversion"/>
  </si>
  <si>
    <t>＊전화요금, 전기요금, 상하수도요금, 우편료, 오물수수료 등</t>
    <phoneticPr fontId="1" type="noConversion"/>
  </si>
  <si>
    <t>＊가스비, 냉난방비 등</t>
    <phoneticPr fontId="1" type="noConversion"/>
  </si>
  <si>
    <t>＊차량유류비 및 차량유지관리비 등</t>
    <phoneticPr fontId="1" type="noConversion"/>
  </si>
  <si>
    <t>＊주ㆍ부식비</t>
    <phoneticPr fontId="1" type="noConversion"/>
  </si>
  <si>
    <t xml:space="preserve">＊치약, 칫솔, 수건 등 </t>
    <phoneticPr fontId="1" type="noConversion"/>
  </si>
  <si>
    <t>(2) 세입내역</t>
    <phoneticPr fontId="1" type="noConversion"/>
  </si>
  <si>
    <t>(3) 세출내역</t>
    <phoneticPr fontId="1" type="noConversion"/>
  </si>
  <si>
    <t>세출총괄</t>
    <phoneticPr fontId="1" type="noConversion"/>
  </si>
  <si>
    <t>세입총계</t>
    <phoneticPr fontId="1" type="noConversion"/>
  </si>
  <si>
    <t>세출총계</t>
    <phoneticPr fontId="1" type="noConversion"/>
  </si>
  <si>
    <t>01 입소자부담금수입</t>
    <phoneticPr fontId="1" type="noConversion"/>
  </si>
  <si>
    <t>11 입소비용수입</t>
    <phoneticPr fontId="1" type="noConversion"/>
  </si>
  <si>
    <t>원</t>
    <phoneticPr fontId="1" type="noConversion"/>
  </si>
  <si>
    <t>01 사무비</t>
    <phoneticPr fontId="1" type="noConversion"/>
  </si>
  <si>
    <t>11 인건비</t>
    <phoneticPr fontId="1" type="noConversion"/>
  </si>
  <si>
    <t>13 운영비</t>
    <phoneticPr fontId="1" type="noConversion"/>
  </si>
  <si>
    <t>02 재산조성비</t>
    <phoneticPr fontId="1" type="noConversion"/>
  </si>
  <si>
    <t>21 시설비</t>
    <phoneticPr fontId="1" type="noConversion"/>
  </si>
  <si>
    <t>03 사업비</t>
    <phoneticPr fontId="1" type="noConversion"/>
  </si>
  <si>
    <t>31 운영비</t>
    <phoneticPr fontId="1" type="noConversion"/>
  </si>
  <si>
    <t>33 사업비</t>
    <phoneticPr fontId="1" type="noConversion"/>
  </si>
  <si>
    <t>=</t>
    <phoneticPr fontId="1" type="noConversion"/>
  </si>
  <si>
    <t>×</t>
    <phoneticPr fontId="1" type="noConversion"/>
  </si>
  <si>
    <t>%</t>
    <phoneticPr fontId="1" type="noConversion"/>
  </si>
  <si>
    <t>116                         사회보험부담금</t>
    <phoneticPr fontId="1" type="noConversion"/>
  </si>
  <si>
    <t>입소자부담금수입</t>
    <phoneticPr fontId="1" type="noConversion"/>
  </si>
  <si>
    <t>입소비용수입</t>
    <phoneticPr fontId="1" type="noConversion"/>
  </si>
  <si>
    <t>사무비</t>
    <phoneticPr fontId="1" type="noConversion"/>
  </si>
  <si>
    <t>인건비</t>
    <phoneticPr fontId="1" type="noConversion"/>
  </si>
  <si>
    <t>운영비</t>
    <phoneticPr fontId="1" type="noConversion"/>
  </si>
  <si>
    <t>재산조성비</t>
    <phoneticPr fontId="1" type="noConversion"/>
  </si>
  <si>
    <t>시설비</t>
    <phoneticPr fontId="1" type="noConversion"/>
  </si>
  <si>
    <t>사업비</t>
    <phoneticPr fontId="1" type="noConversion"/>
  </si>
  <si>
    <t>관항</t>
    <phoneticPr fontId="1" type="noConversion"/>
  </si>
  <si>
    <t>증감</t>
    <phoneticPr fontId="1" type="noConversion"/>
  </si>
  <si>
    <t>증감</t>
    <phoneticPr fontId="1" type="noConversion"/>
  </si>
  <si>
    <t>월</t>
    <phoneticPr fontId="1" type="noConversion"/>
  </si>
  <si>
    <t>원</t>
    <phoneticPr fontId="1" type="noConversion"/>
  </si>
  <si>
    <t>05 후원금수입</t>
    <phoneticPr fontId="1" type="noConversion"/>
  </si>
  <si>
    <t>51 후원금수입</t>
    <phoneticPr fontId="1" type="noConversion"/>
  </si>
  <si>
    <t>=</t>
    <phoneticPr fontId="1" type="noConversion"/>
  </si>
  <si>
    <t>*비지정후원금</t>
    <phoneticPr fontId="1" type="noConversion"/>
  </si>
  <si>
    <t>후원금</t>
    <phoneticPr fontId="1" type="noConversion"/>
  </si>
  <si>
    <t>＊신체활동지원, 일상생활활동서비스 등</t>
    <phoneticPr fontId="1" type="noConversion"/>
  </si>
  <si>
    <t>원</t>
    <phoneticPr fontId="1" type="noConversion"/>
  </si>
  <si>
    <t>×</t>
    <phoneticPr fontId="1" type="noConversion"/>
  </si>
  <si>
    <t>월</t>
    <phoneticPr fontId="1" type="noConversion"/>
  </si>
  <si>
    <t>10 잡수입</t>
    <phoneticPr fontId="1" type="noConversion"/>
  </si>
  <si>
    <t>101 잡수입</t>
    <phoneticPr fontId="1" type="noConversion"/>
  </si>
  <si>
    <t>512                     비지정후원금</t>
    <phoneticPr fontId="1" type="noConversion"/>
  </si>
  <si>
    <t>1012                   기타예금이자수입</t>
    <phoneticPr fontId="1" type="noConversion"/>
  </si>
  <si>
    <t>일</t>
    <phoneticPr fontId="1" type="noConversion"/>
  </si>
  <si>
    <t>04 보조금 수입</t>
    <phoneticPr fontId="1" type="noConversion"/>
  </si>
  <si>
    <t>41 보조금수입</t>
    <phoneticPr fontId="1" type="noConversion"/>
  </si>
  <si>
    <t>1013                   기타잡수입</t>
    <phoneticPr fontId="1" type="noConversion"/>
  </si>
  <si>
    <t>원</t>
    <phoneticPr fontId="1" type="noConversion"/>
  </si>
  <si>
    <t>×</t>
    <phoneticPr fontId="1" type="noConversion"/>
  </si>
  <si>
    <t>=</t>
    <phoneticPr fontId="1" type="noConversion"/>
  </si>
  <si>
    <t>111                        급여</t>
    <phoneticPr fontId="1" type="noConversion"/>
  </si>
  <si>
    <t>115                         퇴직적립금</t>
    <phoneticPr fontId="1" type="noConversion"/>
  </si>
  <si>
    <t>월</t>
    <phoneticPr fontId="1" type="noConversion"/>
  </si>
  <si>
    <t>＊프로그램지원및기타</t>
    <phoneticPr fontId="1" type="noConversion"/>
  </si>
  <si>
    <t>117                      기타후생경비</t>
    <phoneticPr fontId="1" type="noConversion"/>
  </si>
  <si>
    <t>12 업무추진비</t>
    <phoneticPr fontId="1" type="noConversion"/>
  </si>
  <si>
    <t>121                   기관운영비</t>
    <phoneticPr fontId="1" type="noConversion"/>
  </si>
  <si>
    <t>123                   회의비</t>
    <phoneticPr fontId="1" type="noConversion"/>
  </si>
  <si>
    <t>* 건강보험 :</t>
    <phoneticPr fontId="1" type="noConversion"/>
  </si>
  <si>
    <t>* 요양보험 :</t>
    <phoneticPr fontId="1" type="noConversion"/>
  </si>
  <si>
    <t>* 국민연금 :</t>
    <phoneticPr fontId="1" type="noConversion"/>
  </si>
  <si>
    <t>* 고용보험 :</t>
    <phoneticPr fontId="1" type="noConversion"/>
  </si>
  <si>
    <t>* 산재보험 :</t>
    <phoneticPr fontId="1" type="noConversion"/>
  </si>
  <si>
    <t>* 기관운영비</t>
    <phoneticPr fontId="1" type="noConversion"/>
  </si>
  <si>
    <t>* 회의비</t>
    <phoneticPr fontId="1" type="noConversion"/>
  </si>
  <si>
    <t>＊협회비 및 보험료</t>
    <phoneticPr fontId="1" type="noConversion"/>
  </si>
  <si>
    <t>213                   시설장비유지비</t>
    <phoneticPr fontId="1" type="noConversion"/>
  </si>
  <si>
    <t>212                         자산취득비</t>
    <phoneticPr fontId="1" type="noConversion"/>
  </si>
  <si>
    <t>132                      수용비및수수료</t>
    <phoneticPr fontId="1" type="noConversion"/>
  </si>
  <si>
    <t>131                        여비</t>
    <phoneticPr fontId="1" type="noConversion"/>
  </si>
  <si>
    <t>133                   공공요금</t>
    <phoneticPr fontId="1" type="noConversion"/>
  </si>
  <si>
    <t>134                     제세공과금</t>
    <phoneticPr fontId="1" type="noConversion"/>
  </si>
  <si>
    <t>135                     차량비</t>
    <phoneticPr fontId="1" type="noConversion"/>
  </si>
  <si>
    <t>311                  생계비</t>
    <phoneticPr fontId="1" type="noConversion"/>
  </si>
  <si>
    <t>312                        수용기관경비</t>
    <phoneticPr fontId="1" type="noConversion"/>
  </si>
  <si>
    <t>314                       의료비</t>
    <phoneticPr fontId="1" type="noConversion"/>
  </si>
  <si>
    <t>319                        연료비</t>
    <phoneticPr fontId="1" type="noConversion"/>
  </si>
  <si>
    <t>＊시설장비유지비</t>
    <phoneticPr fontId="1" type="noConversion"/>
  </si>
  <si>
    <t>원</t>
    <phoneticPr fontId="1" type="noConversion"/>
  </si>
  <si>
    <t>×</t>
    <phoneticPr fontId="1" type="noConversion"/>
  </si>
  <si>
    <t>월</t>
    <phoneticPr fontId="1" type="noConversion"/>
  </si>
  <si>
    <t>=</t>
    <phoneticPr fontId="1" type="noConversion"/>
  </si>
  <si>
    <t>211                         시설비</t>
    <phoneticPr fontId="1" type="noConversion"/>
  </si>
  <si>
    <t>보조금수입</t>
    <phoneticPr fontId="1" type="noConversion"/>
  </si>
  <si>
    <t>경상보보금수입</t>
    <phoneticPr fontId="1" type="noConversion"/>
  </si>
  <si>
    <t>업무추진비</t>
    <phoneticPr fontId="1" type="noConversion"/>
  </si>
  <si>
    <t>운영비</t>
    <phoneticPr fontId="1" type="noConversion"/>
  </si>
  <si>
    <t>원</t>
    <phoneticPr fontId="1" type="noConversion"/>
  </si>
  <si>
    <t>×</t>
    <phoneticPr fontId="1" type="noConversion"/>
  </si>
  <si>
    <t>월</t>
    <phoneticPr fontId="1" type="noConversion"/>
  </si>
  <si>
    <t>=</t>
    <phoneticPr fontId="1" type="noConversion"/>
  </si>
  <si>
    <t>122                        직책보조비</t>
    <phoneticPr fontId="1" type="noConversion"/>
  </si>
  <si>
    <t>* 복리후생및포상</t>
    <phoneticPr fontId="1" type="noConversion"/>
  </si>
  <si>
    <t>추경예산</t>
    <phoneticPr fontId="1" type="noConversion"/>
  </si>
  <si>
    <t>본예산</t>
    <phoneticPr fontId="1" type="noConversion"/>
  </si>
  <si>
    <t>원</t>
    <phoneticPr fontId="1" type="noConversion"/>
  </si>
  <si>
    <t>=</t>
    <phoneticPr fontId="1" type="noConversion"/>
  </si>
  <si>
    <t>추경예산액</t>
    <phoneticPr fontId="1" type="noConversion"/>
  </si>
  <si>
    <t>본예산액</t>
    <phoneticPr fontId="1" type="noConversion"/>
  </si>
  <si>
    <t xml:space="preserve">*본인부담금수입 </t>
    <phoneticPr fontId="1" type="noConversion"/>
  </si>
  <si>
    <t>413                    시군구보조금수입</t>
    <phoneticPr fontId="1" type="noConversion"/>
  </si>
  <si>
    <t>운영보조금</t>
    <phoneticPr fontId="1" type="noConversion"/>
  </si>
  <si>
    <t>*시군구보조금수입</t>
    <phoneticPr fontId="1" type="noConversion"/>
  </si>
  <si>
    <t>×</t>
    <phoneticPr fontId="1" type="noConversion"/>
  </si>
  <si>
    <t>원</t>
    <phoneticPr fontId="1" type="noConversion"/>
  </si>
  <si>
    <t>월</t>
    <phoneticPr fontId="1" type="noConversion"/>
  </si>
  <si>
    <t>*기타예금이자수입</t>
    <phoneticPr fontId="1" type="noConversion"/>
  </si>
  <si>
    <t>*기타잡수입</t>
    <phoneticPr fontId="1" type="noConversion"/>
  </si>
  <si>
    <t>직원식대</t>
    <phoneticPr fontId="1" type="noConversion"/>
  </si>
  <si>
    <t>인턴연수지원금</t>
    <phoneticPr fontId="1" type="noConversion"/>
  </si>
  <si>
    <t>회</t>
    <phoneticPr fontId="1" type="noConversion"/>
  </si>
  <si>
    <t>=</t>
    <phoneticPr fontId="1" type="noConversion"/>
  </si>
  <si>
    <t>*퇴직적립금</t>
    <phoneticPr fontId="1" type="noConversion"/>
  </si>
  <si>
    <t>＊원장</t>
    <phoneticPr fontId="1" type="noConversion"/>
  </si>
  <si>
    <t>원</t>
    <phoneticPr fontId="1" type="noConversion"/>
  </si>
  <si>
    <t>×</t>
    <phoneticPr fontId="1" type="noConversion"/>
  </si>
  <si>
    <t>명</t>
    <phoneticPr fontId="1" type="noConversion"/>
  </si>
  <si>
    <t>개월</t>
    <phoneticPr fontId="1" type="noConversion"/>
  </si>
  <si>
    <t>=</t>
    <phoneticPr fontId="1" type="noConversion"/>
  </si>
  <si>
    <t>＊사회복지사</t>
    <phoneticPr fontId="1" type="noConversion"/>
  </si>
  <si>
    <t>＊간호조무사</t>
    <phoneticPr fontId="1" type="noConversion"/>
  </si>
  <si>
    <t>＊요양보호사</t>
    <phoneticPr fontId="1" type="noConversion"/>
  </si>
  <si>
    <t xml:space="preserve"> * 조리원</t>
    <phoneticPr fontId="1" type="noConversion"/>
  </si>
  <si>
    <t>*식대비</t>
    <phoneticPr fontId="1" type="noConversion"/>
  </si>
  <si>
    <t>112                    제수당</t>
    <phoneticPr fontId="1" type="noConversion"/>
  </si>
  <si>
    <t>원</t>
    <phoneticPr fontId="1" type="noConversion"/>
  </si>
  <si>
    <t>×</t>
    <phoneticPr fontId="1" type="noConversion"/>
  </si>
  <si>
    <t>월</t>
    <phoneticPr fontId="1" type="noConversion"/>
  </si>
  <si>
    <t>* 직책보조비</t>
    <phoneticPr fontId="1" type="noConversion"/>
  </si>
  <si>
    <t>＊사무용품비, 집기구입, 수수료 등</t>
    <phoneticPr fontId="1" type="noConversion"/>
  </si>
  <si>
    <t>136                 기타운영비</t>
    <phoneticPr fontId="1" type="noConversion"/>
  </si>
  <si>
    <t>* 직원피복비 및 기타운영비</t>
    <phoneticPr fontId="1" type="noConversion"/>
  </si>
  <si>
    <t>=</t>
    <phoneticPr fontId="1" type="noConversion"/>
  </si>
  <si>
    <t>335                      주간보호사업비</t>
    <phoneticPr fontId="1" type="noConversion"/>
  </si>
  <si>
    <t>336                   지역복지사업비</t>
    <phoneticPr fontId="1" type="noConversion"/>
  </si>
  <si>
    <t>08 예비비및기타</t>
    <phoneticPr fontId="1" type="noConversion"/>
  </si>
  <si>
    <t>81 예비비및기타</t>
    <phoneticPr fontId="1" type="noConversion"/>
  </si>
  <si>
    <t>811                    예비비</t>
    <phoneticPr fontId="1" type="noConversion"/>
  </si>
  <si>
    <t xml:space="preserve"> * 위생대</t>
    <phoneticPr fontId="1" type="noConversion"/>
  </si>
  <si>
    <t xml:space="preserve"> * 기타예비비</t>
    <phoneticPr fontId="1" type="noConversion"/>
  </si>
  <si>
    <t xml:space="preserve"> * 시설개보수</t>
    <phoneticPr fontId="1" type="noConversion"/>
  </si>
  <si>
    <t xml:space="preserve"> * 시설비품취득</t>
    <phoneticPr fontId="1" type="noConversion"/>
  </si>
  <si>
    <t>퇴직금</t>
    <phoneticPr fontId="1" type="noConversion"/>
  </si>
  <si>
    <t>소득세</t>
    <phoneticPr fontId="1" type="noConversion"/>
  </si>
  <si>
    <t>주민세</t>
    <phoneticPr fontId="1" type="noConversion"/>
  </si>
  <si>
    <t>2014년도 샬롬기억학교 세입ㆍ세출 추경예산서</t>
    <phoneticPr fontId="1" type="noConversion"/>
  </si>
  <si>
    <t>잡수입</t>
    <phoneticPr fontId="1" type="noConversion"/>
  </si>
  <si>
    <t>예비비및기타</t>
    <phoneticPr fontId="1" type="noConversion"/>
  </si>
  <si>
    <t>111                    본인부담금수입</t>
    <phoneticPr fontId="1" type="noConversion"/>
  </si>
</sst>
</file>

<file path=xl/styles.xml><?xml version="1.0" encoding="utf-8"?>
<styleSheet xmlns="http://schemas.openxmlformats.org/spreadsheetml/2006/main">
  <numFmts count="5">
    <numFmt numFmtId="176" formatCode="#,##0_ "/>
    <numFmt numFmtId="177" formatCode="#,##0_);[Red]\(#,##0\)"/>
    <numFmt numFmtId="178" formatCode="0/00"/>
    <numFmt numFmtId="179" formatCode="0_ "/>
    <numFmt numFmtId="182" formatCode="#,##0_ ;[Red]\-#,##0\ 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8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>
      <alignment vertical="center"/>
    </xf>
    <xf numFmtId="176" fontId="0" fillId="0" borderId="11" xfId="0" applyNumberFormat="1" applyBorder="1">
      <alignment vertical="center"/>
    </xf>
    <xf numFmtId="176" fontId="0" fillId="0" borderId="9" xfId="0" applyNumberFormat="1" applyBorder="1">
      <alignment vertical="center"/>
    </xf>
    <xf numFmtId="0" fontId="0" fillId="0" borderId="9" xfId="0" applyBorder="1">
      <alignment vertical="center"/>
    </xf>
    <xf numFmtId="176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0" fontId="2" fillId="0" borderId="9" xfId="0" applyFont="1" applyBorder="1">
      <alignment vertical="center"/>
    </xf>
    <xf numFmtId="177" fontId="0" fillId="0" borderId="0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11" xfId="0" applyFill="1" applyBorder="1">
      <alignment vertical="center"/>
    </xf>
    <xf numFmtId="0" fontId="0" fillId="0" borderId="4" xfId="0" applyBorder="1">
      <alignment vertical="center"/>
    </xf>
    <xf numFmtId="0" fontId="0" fillId="0" borderId="28" xfId="0" applyBorder="1">
      <alignment vertical="center"/>
    </xf>
    <xf numFmtId="0" fontId="3" fillId="0" borderId="0" xfId="0" applyFo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176" fontId="6" fillId="0" borderId="30" xfId="0" applyNumberFormat="1" applyFont="1" applyBorder="1">
      <alignment vertical="center"/>
    </xf>
    <xf numFmtId="177" fontId="6" fillId="0" borderId="30" xfId="0" applyNumberFormat="1" applyFont="1" applyBorder="1">
      <alignment vertical="center"/>
    </xf>
    <xf numFmtId="0" fontId="6" fillId="0" borderId="31" xfId="0" applyFont="1" applyBorder="1">
      <alignment vertical="center"/>
    </xf>
    <xf numFmtId="176" fontId="6" fillId="0" borderId="31" xfId="0" applyNumberFormat="1" applyFont="1" applyBorder="1">
      <alignment vertical="center"/>
    </xf>
    <xf numFmtId="0" fontId="6" fillId="0" borderId="37" xfId="0" applyFont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Fill="1" applyBorder="1">
      <alignment vertical="center"/>
    </xf>
    <xf numFmtId="0" fontId="0" fillId="0" borderId="5" xfId="0" applyBorder="1" applyAlignment="1">
      <alignment vertical="center"/>
    </xf>
    <xf numFmtId="0" fontId="0" fillId="0" borderId="9" xfId="0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NumberFormat="1" applyFont="1" applyFill="1" applyBorder="1">
      <alignment vertical="center"/>
    </xf>
    <xf numFmtId="0" fontId="0" fillId="0" borderId="13" xfId="0" applyFill="1" applyBorder="1">
      <alignment vertical="center"/>
    </xf>
    <xf numFmtId="0" fontId="5" fillId="0" borderId="13" xfId="0" applyFont="1" applyFill="1" applyBorder="1">
      <alignment vertical="center"/>
    </xf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0" fontId="7" fillId="0" borderId="34" xfId="0" applyFont="1" applyBorder="1" applyAlignment="1">
      <alignment horizontal="center" vertical="center"/>
    </xf>
    <xf numFmtId="176" fontId="7" fillId="0" borderId="52" xfId="0" applyNumberFormat="1" applyFont="1" applyBorder="1" applyAlignment="1">
      <alignment horizontal="right" vertical="center" wrapText="1"/>
    </xf>
    <xf numFmtId="176" fontId="7" fillId="0" borderId="1" xfId="0" applyNumberFormat="1" applyFont="1" applyBorder="1" applyAlignment="1">
      <alignment horizontal="right" vertical="center" wrapText="1"/>
    </xf>
    <xf numFmtId="176" fontId="6" fillId="0" borderId="30" xfId="0" applyNumberFormat="1" applyFont="1" applyBorder="1" applyAlignment="1">
      <alignment horizontal="right" vertical="center"/>
    </xf>
    <xf numFmtId="0" fontId="7" fillId="0" borderId="49" xfId="0" applyFont="1" applyBorder="1" applyAlignment="1">
      <alignment horizontal="center" vertical="center"/>
    </xf>
    <xf numFmtId="0" fontId="7" fillId="0" borderId="49" xfId="0" applyFont="1" applyBorder="1" applyAlignment="1">
      <alignment vertical="center"/>
    </xf>
    <xf numFmtId="177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178" fontId="2" fillId="0" borderId="11" xfId="0" applyNumberFormat="1" applyFont="1" applyFill="1" applyBorder="1">
      <alignment vertical="center"/>
    </xf>
    <xf numFmtId="0" fontId="0" fillId="0" borderId="6" xfId="0" applyBorder="1">
      <alignment vertical="center"/>
    </xf>
    <xf numFmtId="176" fontId="7" fillId="0" borderId="2" xfId="0" applyNumberFormat="1" applyFont="1" applyBorder="1" applyAlignment="1">
      <alignment horizontal="right" vertical="center" wrapText="1"/>
    </xf>
    <xf numFmtId="0" fontId="7" fillId="0" borderId="8" xfId="0" applyFont="1" applyBorder="1" applyAlignment="1">
      <alignment vertical="center"/>
    </xf>
    <xf numFmtId="0" fontId="7" fillId="0" borderId="25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177" fontId="0" fillId="0" borderId="3" xfId="0" applyNumberFormat="1" applyBorder="1" applyAlignment="1">
      <alignment vertical="center"/>
    </xf>
    <xf numFmtId="0" fontId="2" fillId="0" borderId="3" xfId="0" applyFont="1" applyBorder="1" applyAlignment="1">
      <alignment horizontal="left" vertical="center" wrapText="1"/>
    </xf>
    <xf numFmtId="176" fontId="2" fillId="0" borderId="0" xfId="0" applyNumberFormat="1" applyFont="1" applyBorder="1">
      <alignment vertical="center"/>
    </xf>
    <xf numFmtId="176" fontId="5" fillId="0" borderId="0" xfId="0" applyNumberFormat="1" applyFont="1" applyBorder="1">
      <alignment vertical="center"/>
    </xf>
    <xf numFmtId="176" fontId="0" fillId="0" borderId="0" xfId="0" applyNumberFormat="1" applyFont="1" applyBorder="1">
      <alignment vertical="center"/>
    </xf>
    <xf numFmtId="176" fontId="0" fillId="0" borderId="13" xfId="0" applyNumberFormat="1" applyFont="1" applyBorder="1">
      <alignment vertical="center"/>
    </xf>
    <xf numFmtId="0" fontId="0" fillId="0" borderId="0" xfId="0" applyNumberFormat="1" applyBorder="1">
      <alignment vertical="center"/>
    </xf>
    <xf numFmtId="0" fontId="0" fillId="0" borderId="13" xfId="0" applyNumberFormat="1" applyBorder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13" xfId="0" applyFont="1" applyBorder="1" applyAlignment="1">
      <alignment vertical="center"/>
    </xf>
    <xf numFmtId="177" fontId="0" fillId="0" borderId="3" xfId="0" applyNumberFormat="1" applyBorder="1">
      <alignment vertical="center"/>
    </xf>
    <xf numFmtId="177" fontId="0" fillId="0" borderId="2" xfId="0" applyNumberFormat="1" applyBorder="1">
      <alignment vertical="center"/>
    </xf>
    <xf numFmtId="0" fontId="0" fillId="0" borderId="57" xfId="0" applyBorder="1">
      <alignment vertical="center"/>
    </xf>
    <xf numFmtId="176" fontId="0" fillId="0" borderId="57" xfId="0" applyNumberFormat="1" applyBorder="1">
      <alignment vertical="center"/>
    </xf>
    <xf numFmtId="0" fontId="0" fillId="0" borderId="58" xfId="0" applyBorder="1">
      <alignment vertical="center"/>
    </xf>
    <xf numFmtId="176" fontId="2" fillId="0" borderId="11" xfId="0" applyNumberFormat="1" applyFont="1" applyBorder="1">
      <alignment vertical="center"/>
    </xf>
    <xf numFmtId="176" fontId="2" fillId="0" borderId="9" xfId="0" applyNumberFormat="1" applyFont="1" applyBorder="1">
      <alignment vertical="center"/>
    </xf>
    <xf numFmtId="176" fontId="2" fillId="0" borderId="13" xfId="0" applyNumberFormat="1" applyFont="1" applyBorder="1">
      <alignment vertical="center"/>
    </xf>
    <xf numFmtId="0" fontId="9" fillId="0" borderId="1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8" xfId="0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176" fontId="0" fillId="0" borderId="6" xfId="0" applyNumberFormat="1" applyBorder="1" applyAlignment="1">
      <alignment vertical="center"/>
    </xf>
    <xf numFmtId="0" fontId="0" fillId="0" borderId="13" xfId="0" applyBorder="1" applyAlignment="1">
      <alignment vertical="center"/>
    </xf>
    <xf numFmtId="0" fontId="6" fillId="0" borderId="31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3" xfId="0" applyBorder="1" applyAlignment="1">
      <alignment vertical="center" wrapText="1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7" fontId="0" fillId="0" borderId="4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76" fontId="0" fillId="0" borderId="4" xfId="0" applyNumberForma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0" fillId="0" borderId="59" xfId="0" applyBorder="1">
      <alignment vertical="center"/>
    </xf>
    <xf numFmtId="0" fontId="0" fillId="0" borderId="61" xfId="0" applyBorder="1">
      <alignment vertical="center"/>
    </xf>
    <xf numFmtId="176" fontId="0" fillId="0" borderId="61" xfId="0" applyNumberFormat="1" applyBorder="1">
      <alignment vertical="center"/>
    </xf>
    <xf numFmtId="0" fontId="0" fillId="0" borderId="62" xfId="0" applyBorder="1">
      <alignment vertical="center"/>
    </xf>
    <xf numFmtId="0" fontId="0" fillId="0" borderId="60" xfId="0" applyBorder="1">
      <alignment vertical="center"/>
    </xf>
    <xf numFmtId="0" fontId="9" fillId="0" borderId="63" xfId="0" applyFont="1" applyBorder="1" applyAlignment="1">
      <alignment vertical="center" wrapText="1"/>
    </xf>
    <xf numFmtId="177" fontId="0" fillId="0" borderId="63" xfId="0" applyNumberFormat="1" applyBorder="1">
      <alignment vertical="center"/>
    </xf>
    <xf numFmtId="0" fontId="2" fillId="0" borderId="64" xfId="0" applyFont="1" applyBorder="1" applyAlignment="1">
      <alignment vertical="center"/>
    </xf>
    <xf numFmtId="176" fontId="0" fillId="0" borderId="64" xfId="0" applyNumberFormat="1" applyBorder="1">
      <alignment vertical="center"/>
    </xf>
    <xf numFmtId="0" fontId="0" fillId="0" borderId="64" xfId="0" applyBorder="1">
      <alignment vertical="center"/>
    </xf>
    <xf numFmtId="0" fontId="0" fillId="0" borderId="65" xfId="0" applyBorder="1">
      <alignment vertical="center"/>
    </xf>
    <xf numFmtId="0" fontId="0" fillId="0" borderId="63" xfId="0" applyBorder="1">
      <alignment vertical="center"/>
    </xf>
    <xf numFmtId="0" fontId="2" fillId="0" borderId="63" xfId="0" applyFont="1" applyBorder="1" applyAlignment="1">
      <alignment vertical="center" wrapText="1"/>
    </xf>
    <xf numFmtId="0" fontId="0" fillId="0" borderId="61" xfId="0" applyBorder="1" applyAlignment="1">
      <alignment vertical="center"/>
    </xf>
    <xf numFmtId="0" fontId="7" fillId="0" borderId="5" xfId="0" applyFont="1" applyBorder="1" applyAlignment="1">
      <alignment vertical="center"/>
    </xf>
    <xf numFmtId="176" fontId="0" fillId="0" borderId="9" xfId="0" applyNumberFormat="1" applyFont="1" applyBorder="1">
      <alignment vertical="center"/>
    </xf>
    <xf numFmtId="0" fontId="5" fillId="0" borderId="9" xfId="0" applyFont="1" applyFill="1" applyBorder="1">
      <alignment vertical="center"/>
    </xf>
    <xf numFmtId="0" fontId="7" fillId="0" borderId="11" xfId="0" applyFont="1" applyBorder="1" applyAlignment="1">
      <alignment vertical="center"/>
    </xf>
    <xf numFmtId="177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76" fontId="0" fillId="0" borderId="2" xfId="0" applyNumberFormat="1" applyBorder="1" applyAlignment="1">
      <alignment vertical="center"/>
    </xf>
    <xf numFmtId="177" fontId="0" fillId="0" borderId="4" xfId="0" applyNumberFormat="1" applyBorder="1" applyAlignment="1">
      <alignment vertical="center"/>
    </xf>
    <xf numFmtId="176" fontId="0" fillId="0" borderId="4" xfId="0" applyNumberFormat="1" applyBorder="1" applyAlignment="1">
      <alignment vertical="center"/>
    </xf>
    <xf numFmtId="176" fontId="5" fillId="0" borderId="57" xfId="0" applyNumberFormat="1" applyFont="1" applyBorder="1">
      <alignment vertical="center"/>
    </xf>
    <xf numFmtId="0" fontId="0" fillId="0" borderId="9" xfId="0" applyBorder="1" applyAlignment="1">
      <alignment vertical="center"/>
    </xf>
    <xf numFmtId="177" fontId="0" fillId="0" borderId="3" xfId="0" applyNumberForma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177" fontId="0" fillId="0" borderId="3" xfId="0" applyNumberForma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3" xfId="0" applyBorder="1" applyAlignment="1">
      <alignment vertical="center" wrapText="1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176" fontId="0" fillId="0" borderId="2" xfId="0" applyNumberForma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176" fontId="0" fillId="0" borderId="4" xfId="0" applyNumberFormat="1" applyBorder="1" applyAlignment="1">
      <alignment vertical="center"/>
    </xf>
    <xf numFmtId="0" fontId="5" fillId="0" borderId="6" xfId="0" applyFont="1" applyBorder="1" applyAlignment="1">
      <alignment vertical="center"/>
    </xf>
    <xf numFmtId="176" fontId="0" fillId="0" borderId="11" xfId="0" applyNumberFormat="1" applyFont="1" applyBorder="1">
      <alignment vertical="center"/>
    </xf>
    <xf numFmtId="0" fontId="0" fillId="0" borderId="11" xfId="0" applyNumberFormat="1" applyBorder="1">
      <alignment vertical="center"/>
    </xf>
    <xf numFmtId="0" fontId="0" fillId="0" borderId="0" xfId="0" applyFont="1" applyBorder="1" applyAlignment="1">
      <alignment vertical="center"/>
    </xf>
    <xf numFmtId="0" fontId="5" fillId="0" borderId="0" xfId="0" applyFont="1" applyFill="1" applyBorder="1">
      <alignment vertical="center"/>
    </xf>
    <xf numFmtId="0" fontId="5" fillId="0" borderId="66" xfId="0" applyFont="1" applyFill="1" applyBorder="1">
      <alignment vertical="center"/>
    </xf>
    <xf numFmtId="176" fontId="7" fillId="0" borderId="0" xfId="0" applyNumberFormat="1" applyFont="1" applyBorder="1">
      <alignment vertical="center"/>
    </xf>
    <xf numFmtId="0" fontId="7" fillId="0" borderId="0" xfId="0" applyFont="1" applyBorder="1">
      <alignment vertical="center"/>
    </xf>
    <xf numFmtId="0" fontId="7" fillId="0" borderId="26" xfId="0" applyFont="1" applyBorder="1">
      <alignment vertical="center"/>
    </xf>
    <xf numFmtId="0" fontId="7" fillId="0" borderId="0" xfId="0" applyFont="1" applyFill="1" applyBorder="1">
      <alignment vertical="center"/>
    </xf>
    <xf numFmtId="0" fontId="7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176" fontId="0" fillId="0" borderId="8" xfId="0" applyNumberFormat="1" applyBorder="1" applyAlignment="1">
      <alignment vertical="center"/>
    </xf>
    <xf numFmtId="178" fontId="2" fillId="0" borderId="9" xfId="0" applyNumberFormat="1" applyFont="1" applyFill="1" applyBorder="1">
      <alignment vertical="center"/>
    </xf>
    <xf numFmtId="0" fontId="5" fillId="0" borderId="0" xfId="0" applyNumberFormat="1" applyFont="1" applyFill="1" applyBorder="1">
      <alignment vertical="center"/>
    </xf>
    <xf numFmtId="0" fontId="5" fillId="0" borderId="11" xfId="0" applyFont="1" applyFill="1" applyBorder="1">
      <alignment vertical="center"/>
    </xf>
    <xf numFmtId="176" fontId="7" fillId="0" borderId="2" xfId="0" applyNumberFormat="1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7" fillId="0" borderId="36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60" xfId="0" applyBorder="1" applyAlignment="1">
      <alignment vertical="center"/>
    </xf>
    <xf numFmtId="0" fontId="6" fillId="0" borderId="31" xfId="0" applyFont="1" applyBorder="1" applyAlignment="1">
      <alignment horizontal="center" vertical="center"/>
    </xf>
    <xf numFmtId="178" fontId="0" fillId="0" borderId="0" xfId="0" applyNumberFormat="1">
      <alignment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176" fontId="0" fillId="0" borderId="63" xfId="0" applyNumberFormat="1" applyBorder="1" applyAlignment="1">
      <alignment vertical="center"/>
    </xf>
    <xf numFmtId="177" fontId="0" fillId="0" borderId="63" xfId="0" applyNumberFormat="1" applyBorder="1" applyAlignment="1">
      <alignment vertical="center"/>
    </xf>
    <xf numFmtId="0" fontId="0" fillId="0" borderId="64" xfId="0" applyBorder="1" applyAlignment="1">
      <alignment vertical="center"/>
    </xf>
    <xf numFmtId="176" fontId="2" fillId="0" borderId="64" xfId="0" applyNumberFormat="1" applyFont="1" applyBorder="1">
      <alignment vertical="center"/>
    </xf>
    <xf numFmtId="0" fontId="0" fillId="0" borderId="64" xfId="0" applyFill="1" applyBorder="1">
      <alignment vertical="center"/>
    </xf>
    <xf numFmtId="0" fontId="5" fillId="0" borderId="64" xfId="0" applyFont="1" applyFill="1" applyBorder="1">
      <alignment vertical="center"/>
    </xf>
    <xf numFmtId="0" fontId="7" fillId="0" borderId="53" xfId="0" applyFont="1" applyBorder="1" applyAlignment="1">
      <alignment vertical="center"/>
    </xf>
    <xf numFmtId="0" fontId="0" fillId="0" borderId="51" xfId="0" applyBorder="1" applyAlignment="1">
      <alignment vertical="center"/>
    </xf>
    <xf numFmtId="0" fontId="7" fillId="0" borderId="25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7" fillId="0" borderId="50" xfId="0" applyFont="1" applyBorder="1" applyAlignment="1">
      <alignment vertical="center"/>
    </xf>
    <xf numFmtId="179" fontId="7" fillId="0" borderId="25" xfId="0" applyNumberFormat="1" applyFont="1" applyBorder="1" applyAlignment="1">
      <alignment vertical="center"/>
    </xf>
    <xf numFmtId="179" fontId="0" fillId="0" borderId="11" xfId="0" applyNumberFormat="1" applyBorder="1" applyAlignment="1">
      <alignment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176" fontId="6" fillId="0" borderId="1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6" fillId="0" borderId="67" xfId="0" applyFont="1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7" xfId="0" applyBorder="1" applyAlignment="1">
      <alignment vertical="center"/>
    </xf>
    <xf numFmtId="3" fontId="0" fillId="0" borderId="11" xfId="0" applyNumberFormat="1" applyBorder="1" applyAlignment="1">
      <alignment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177" fontId="6" fillId="0" borderId="15" xfId="0" applyNumberFormat="1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176" fontId="6" fillId="0" borderId="43" xfId="0" applyNumberFormat="1" applyFont="1" applyBorder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177" fontId="6" fillId="0" borderId="43" xfId="0" applyNumberFormat="1" applyFont="1" applyBorder="1" applyAlignment="1">
      <alignment horizontal="center" vertical="center" wrapText="1"/>
    </xf>
    <xf numFmtId="177" fontId="6" fillId="0" borderId="4" xfId="0" applyNumberFormat="1" applyFont="1" applyBorder="1" applyAlignment="1">
      <alignment horizontal="center" vertical="center" wrapText="1"/>
    </xf>
    <xf numFmtId="177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176" fontId="0" fillId="0" borderId="2" xfId="0" applyNumberFormat="1" applyBorder="1" applyAlignment="1">
      <alignment vertical="center"/>
    </xf>
    <xf numFmtId="0" fontId="6" fillId="0" borderId="2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177" fontId="0" fillId="0" borderId="4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177" fontId="0" fillId="0" borderId="3" xfId="0" applyNumberFormat="1" applyBorder="1" applyAlignment="1">
      <alignment vertical="center"/>
    </xf>
    <xf numFmtId="0" fontId="9" fillId="0" borderId="3" xfId="0" applyFont="1" applyBorder="1" applyAlignment="1">
      <alignment vertical="center" wrapText="1"/>
    </xf>
    <xf numFmtId="0" fontId="6" fillId="0" borderId="38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182" fontId="0" fillId="0" borderId="1" xfId="0" applyNumberFormat="1" applyBorder="1">
      <alignment vertical="center"/>
    </xf>
    <xf numFmtId="182" fontId="0" fillId="0" borderId="2" xfId="0" applyNumberFormat="1" applyBorder="1">
      <alignment vertical="center"/>
    </xf>
    <xf numFmtId="182" fontId="0" fillId="0" borderId="3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2" fontId="0" fillId="0" borderId="2" xfId="0" applyNumberFormat="1" applyBorder="1" applyAlignment="1">
      <alignment vertical="center"/>
    </xf>
    <xf numFmtId="182" fontId="0" fillId="0" borderId="4" xfId="0" applyNumberFormat="1" applyBorder="1" applyAlignment="1">
      <alignment vertical="center"/>
    </xf>
    <xf numFmtId="182" fontId="0" fillId="0" borderId="2" xfId="0" applyNumberFormat="1" applyBorder="1" applyAlignment="1">
      <alignment vertical="center"/>
    </xf>
    <xf numFmtId="182" fontId="0" fillId="0" borderId="3" xfId="0" applyNumberFormat="1" applyBorder="1" applyAlignment="1">
      <alignment vertical="center"/>
    </xf>
    <xf numFmtId="182" fontId="0" fillId="0" borderId="63" xfId="0" applyNumberFormat="1" applyBorder="1" applyAlignment="1">
      <alignment vertical="center"/>
    </xf>
    <xf numFmtId="182" fontId="6" fillId="0" borderId="43" xfId="0" applyNumberFormat="1" applyFont="1" applyBorder="1" applyAlignment="1">
      <alignment horizontal="center" vertical="center" wrapText="1"/>
    </xf>
    <xf numFmtId="182" fontId="0" fillId="0" borderId="4" xfId="0" applyNumberFormat="1" applyBorder="1" applyAlignment="1">
      <alignment horizontal="center" vertical="center" wrapText="1"/>
    </xf>
    <xf numFmtId="182" fontId="0" fillId="0" borderId="4" xfId="0" applyNumberFormat="1" applyBorder="1" applyAlignment="1">
      <alignment vertical="center"/>
    </xf>
    <xf numFmtId="182" fontId="7" fillId="0" borderId="2" xfId="0" applyNumberFormat="1" applyFont="1" applyBorder="1" applyAlignment="1">
      <alignment vertical="center" wrapText="1"/>
    </xf>
    <xf numFmtId="182" fontId="0" fillId="0" borderId="63" xfId="0" applyNumberFormat="1" applyBorder="1">
      <alignment vertical="center"/>
    </xf>
    <xf numFmtId="182" fontId="6" fillId="0" borderId="30" xfId="0" applyNumberFormat="1" applyFont="1" applyBorder="1">
      <alignment vertical="center"/>
    </xf>
    <xf numFmtId="182" fontId="0" fillId="0" borderId="3" xfId="0" applyNumberFormat="1" applyBorder="1">
      <alignment vertical="center"/>
    </xf>
    <xf numFmtId="182" fontId="7" fillId="0" borderId="55" xfId="0" applyNumberFormat="1" applyFont="1" applyBorder="1" applyAlignment="1">
      <alignment horizontal="right" vertical="center"/>
    </xf>
    <xf numFmtId="182" fontId="7" fillId="0" borderId="46" xfId="0" applyNumberFormat="1" applyFont="1" applyBorder="1" applyAlignment="1">
      <alignment horizontal="right" vertical="center"/>
    </xf>
    <xf numFmtId="182" fontId="6" fillId="0" borderId="30" xfId="0" applyNumberFormat="1" applyFont="1" applyBorder="1" applyAlignment="1">
      <alignment horizontal="right" vertical="center"/>
    </xf>
    <xf numFmtId="182" fontId="7" fillId="0" borderId="69" xfId="0" applyNumberFormat="1" applyFont="1" applyBorder="1" applyAlignment="1">
      <alignment horizontal="right" vertical="center"/>
    </xf>
    <xf numFmtId="182" fontId="7" fillId="0" borderId="18" xfId="0" applyNumberFormat="1" applyFont="1" applyBorder="1" applyAlignment="1">
      <alignment horizontal="right" vertical="center"/>
    </xf>
    <xf numFmtId="182" fontId="7" fillId="0" borderId="67" xfId="0" applyNumberFormat="1" applyFont="1" applyBorder="1" applyAlignment="1">
      <alignment horizontal="right" vertical="center"/>
    </xf>
    <xf numFmtId="182" fontId="6" fillId="0" borderId="70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"/>
  <sheetViews>
    <sheetView tabSelected="1" workbookViewId="0">
      <selection activeCell="C9" sqref="C9"/>
    </sheetView>
  </sheetViews>
  <sheetFormatPr defaultRowHeight="16.5"/>
  <cols>
    <col min="1" max="1" width="8.625" customWidth="1"/>
    <col min="2" max="2" width="14.375" customWidth="1"/>
    <col min="3" max="5" width="16.625" style="1" customWidth="1"/>
    <col min="6" max="6" width="8.625" customWidth="1"/>
    <col min="7" max="7" width="14.375" customWidth="1"/>
    <col min="8" max="10" width="16.625" style="1" customWidth="1"/>
  </cols>
  <sheetData>
    <row r="1" spans="1:10" ht="26.25">
      <c r="A1" s="191" t="s">
        <v>168</v>
      </c>
      <c r="B1" s="191"/>
      <c r="C1" s="191"/>
      <c r="D1" s="191"/>
      <c r="E1" s="191"/>
      <c r="F1" s="191"/>
      <c r="G1" s="191"/>
      <c r="H1" s="191"/>
      <c r="I1" s="191"/>
      <c r="J1" s="191"/>
    </row>
    <row r="2" spans="1:10">
      <c r="A2" s="192"/>
      <c r="B2" s="192"/>
      <c r="C2" s="192"/>
      <c r="D2" s="192"/>
      <c r="E2" s="192"/>
      <c r="F2" s="192"/>
      <c r="G2" s="192"/>
      <c r="H2" s="192"/>
      <c r="I2" s="192"/>
      <c r="J2" s="192"/>
    </row>
    <row r="3" spans="1:10" ht="17.25" thickBot="1">
      <c r="A3" t="s">
        <v>0</v>
      </c>
    </row>
    <row r="4" spans="1:10" ht="25.5" customHeight="1">
      <c r="A4" s="193" t="s">
        <v>1</v>
      </c>
      <c r="B4" s="194"/>
      <c r="C4" s="194"/>
      <c r="D4" s="194"/>
      <c r="E4" s="194"/>
      <c r="F4" s="195" t="s">
        <v>22</v>
      </c>
      <c r="G4" s="196"/>
      <c r="H4" s="196"/>
      <c r="I4" s="196"/>
      <c r="J4" s="197"/>
    </row>
    <row r="5" spans="1:10" ht="25.5" customHeight="1">
      <c r="A5" s="208" t="s">
        <v>2</v>
      </c>
      <c r="B5" s="201"/>
      <c r="C5" s="198" t="s">
        <v>120</v>
      </c>
      <c r="D5" s="198" t="s">
        <v>121</v>
      </c>
      <c r="E5" s="204" t="s">
        <v>50</v>
      </c>
      <c r="F5" s="200" t="s">
        <v>2</v>
      </c>
      <c r="G5" s="201"/>
      <c r="H5" s="198" t="s">
        <v>120</v>
      </c>
      <c r="I5" s="198" t="s">
        <v>121</v>
      </c>
      <c r="J5" s="206" t="s">
        <v>50</v>
      </c>
    </row>
    <row r="6" spans="1:10" ht="25.5" customHeight="1" thickBot="1">
      <c r="A6" s="209" t="s">
        <v>48</v>
      </c>
      <c r="B6" s="210"/>
      <c r="C6" s="199"/>
      <c r="D6" s="199"/>
      <c r="E6" s="205"/>
      <c r="F6" s="202" t="s">
        <v>48</v>
      </c>
      <c r="G6" s="203"/>
      <c r="H6" s="199"/>
      <c r="I6" s="199"/>
      <c r="J6" s="207"/>
    </row>
    <row r="7" spans="1:10" ht="29.25" customHeight="1" thickTop="1">
      <c r="A7" s="184" t="s">
        <v>40</v>
      </c>
      <c r="B7" s="181"/>
      <c r="C7" s="46">
        <f>C8</f>
        <v>36000000</v>
      </c>
      <c r="D7" s="46">
        <f>D8</f>
        <v>48000000</v>
      </c>
      <c r="E7" s="276">
        <f>C7-D7</f>
        <v>-12000000</v>
      </c>
      <c r="F7" s="180" t="s">
        <v>42</v>
      </c>
      <c r="G7" s="181"/>
      <c r="H7" s="46">
        <f>SUM(H8:H10)</f>
        <v>186790000</v>
      </c>
      <c r="I7" s="46">
        <f>SUM(I8:I10)</f>
        <v>206280000</v>
      </c>
      <c r="J7" s="279">
        <f>H7-I7</f>
        <v>-19490000</v>
      </c>
    </row>
    <row r="8" spans="1:10" ht="29.25" customHeight="1">
      <c r="A8" s="43"/>
      <c r="B8" s="158" t="s">
        <v>41</v>
      </c>
      <c r="C8" s="47">
        <v>36000000</v>
      </c>
      <c r="D8" s="47">
        <v>48000000</v>
      </c>
      <c r="E8" s="277">
        <f t="shared" ref="E8:E12" si="0">C8-D8</f>
        <v>-12000000</v>
      </c>
      <c r="F8" s="49"/>
      <c r="G8" s="158" t="s">
        <v>43</v>
      </c>
      <c r="H8" s="47">
        <v>156990000</v>
      </c>
      <c r="I8" s="47">
        <v>172280000</v>
      </c>
      <c r="J8" s="280">
        <f>H8-I8</f>
        <v>-15290000</v>
      </c>
    </row>
    <row r="9" spans="1:10" ht="29.25" customHeight="1">
      <c r="A9" s="185" t="s">
        <v>106</v>
      </c>
      <c r="B9" s="186"/>
      <c r="C9" s="47">
        <f>C10</f>
        <v>200000000</v>
      </c>
      <c r="D9" s="47">
        <f>D10</f>
        <v>300000000</v>
      </c>
      <c r="E9" s="277">
        <f t="shared" si="0"/>
        <v>-100000000</v>
      </c>
      <c r="F9" s="58"/>
      <c r="G9" s="158" t="s">
        <v>108</v>
      </c>
      <c r="H9" s="47">
        <v>3300000</v>
      </c>
      <c r="I9" s="47">
        <v>3000000</v>
      </c>
      <c r="J9" s="280">
        <f t="shared" ref="J9:J10" si="1">H9-I9</f>
        <v>300000</v>
      </c>
    </row>
    <row r="10" spans="1:10" ht="29.25" customHeight="1">
      <c r="A10" s="57"/>
      <c r="B10" s="158" t="s">
        <v>107</v>
      </c>
      <c r="C10" s="47">
        <v>200000000</v>
      </c>
      <c r="D10" s="47">
        <v>300000000</v>
      </c>
      <c r="E10" s="277">
        <f t="shared" si="0"/>
        <v>-100000000</v>
      </c>
      <c r="F10" s="58"/>
      <c r="G10" s="158" t="s">
        <v>109</v>
      </c>
      <c r="H10" s="47">
        <v>26500000</v>
      </c>
      <c r="I10" s="47">
        <v>31000000</v>
      </c>
      <c r="J10" s="280">
        <f t="shared" si="1"/>
        <v>-4500000</v>
      </c>
    </row>
    <row r="11" spans="1:10" ht="29.25" customHeight="1">
      <c r="A11" s="182" t="s">
        <v>57</v>
      </c>
      <c r="B11" s="183"/>
      <c r="C11" s="47">
        <f>C12</f>
        <v>0</v>
      </c>
      <c r="D11" s="47">
        <f>D12</f>
        <v>1200000</v>
      </c>
      <c r="E11" s="277">
        <f t="shared" si="0"/>
        <v>-1200000</v>
      </c>
      <c r="F11" s="160" t="s">
        <v>45</v>
      </c>
      <c r="G11" s="159"/>
      <c r="H11" s="47">
        <f>H12</f>
        <v>7000000</v>
      </c>
      <c r="I11" s="47">
        <f>I12</f>
        <v>104000000</v>
      </c>
      <c r="J11" s="280">
        <f t="shared" ref="J11:J14" si="2">H11-I11</f>
        <v>-97000000</v>
      </c>
    </row>
    <row r="12" spans="1:10" ht="29.25" customHeight="1">
      <c r="A12" s="44"/>
      <c r="B12" s="158" t="s">
        <v>57</v>
      </c>
      <c r="C12" s="47">
        <v>0</v>
      </c>
      <c r="D12" s="47">
        <v>1200000</v>
      </c>
      <c r="E12" s="277">
        <f t="shared" si="0"/>
        <v>-1200000</v>
      </c>
      <c r="F12" s="45"/>
      <c r="G12" s="158" t="s">
        <v>46</v>
      </c>
      <c r="H12" s="47">
        <v>7000000</v>
      </c>
      <c r="I12" s="47">
        <v>104000000</v>
      </c>
      <c r="J12" s="280">
        <f t="shared" si="2"/>
        <v>-97000000</v>
      </c>
    </row>
    <row r="13" spans="1:10" ht="29.25" customHeight="1">
      <c r="A13" s="182" t="s">
        <v>169</v>
      </c>
      <c r="B13" s="183"/>
      <c r="C13" s="47">
        <f>C14</f>
        <v>6950000</v>
      </c>
      <c r="D13" s="47">
        <f>D14</f>
        <v>4000000</v>
      </c>
      <c r="E13" s="277">
        <f t="shared" ref="E13:E14" si="3">C13-D13</f>
        <v>2950000</v>
      </c>
      <c r="F13" s="160" t="s">
        <v>47</v>
      </c>
      <c r="G13" s="159"/>
      <c r="H13" s="47">
        <f>SUM(H14:H16)</f>
        <v>48660000</v>
      </c>
      <c r="I13" s="47">
        <f>SUM(I14:I16)</f>
        <v>41100000</v>
      </c>
      <c r="J13" s="280">
        <f t="shared" si="2"/>
        <v>7560000</v>
      </c>
    </row>
    <row r="14" spans="1:10" ht="29.25" customHeight="1">
      <c r="A14" s="43"/>
      <c r="B14" s="158" t="s">
        <v>169</v>
      </c>
      <c r="C14" s="47">
        <v>6950000</v>
      </c>
      <c r="D14" s="47">
        <v>4000000</v>
      </c>
      <c r="E14" s="277">
        <f t="shared" si="3"/>
        <v>2950000</v>
      </c>
      <c r="F14" s="50"/>
      <c r="G14" s="158" t="s">
        <v>44</v>
      </c>
      <c r="H14" s="47">
        <v>23500000</v>
      </c>
      <c r="I14" s="47">
        <v>24500000</v>
      </c>
      <c r="J14" s="280">
        <f t="shared" si="2"/>
        <v>-1000000</v>
      </c>
    </row>
    <row r="15" spans="1:10" ht="29.25" customHeight="1">
      <c r="A15" s="57"/>
      <c r="B15" s="119"/>
      <c r="C15" s="47"/>
      <c r="D15" s="47"/>
      <c r="E15" s="277"/>
      <c r="F15" s="129"/>
      <c r="G15" s="56" t="s">
        <v>47</v>
      </c>
      <c r="H15" s="55">
        <v>25160000</v>
      </c>
      <c r="I15" s="55">
        <v>16600000</v>
      </c>
      <c r="J15" s="281">
        <f t="shared" ref="J15" si="4">H15-I15</f>
        <v>8560000</v>
      </c>
    </row>
    <row r="16" spans="1:10" ht="29.25" customHeight="1">
      <c r="A16" s="57"/>
      <c r="B16" s="119"/>
      <c r="C16" s="47"/>
      <c r="D16" s="47"/>
      <c r="E16" s="277"/>
      <c r="F16" s="129"/>
      <c r="G16" s="56"/>
      <c r="H16" s="55"/>
      <c r="I16" s="55"/>
      <c r="J16" s="281"/>
    </row>
    <row r="17" spans="1:10" ht="29.25" customHeight="1">
      <c r="A17" s="182"/>
      <c r="B17" s="183"/>
      <c r="C17" s="47"/>
      <c r="D17" s="47"/>
      <c r="E17" s="277"/>
      <c r="F17" s="160" t="s">
        <v>170</v>
      </c>
      <c r="G17" s="159"/>
      <c r="H17" s="47">
        <f>H18</f>
        <v>500000</v>
      </c>
      <c r="I17" s="47">
        <f>I18</f>
        <v>1820000</v>
      </c>
      <c r="J17" s="281">
        <f>H17-I17</f>
        <v>-1320000</v>
      </c>
    </row>
    <row r="18" spans="1:10" ht="29.25" customHeight="1">
      <c r="A18" s="44"/>
      <c r="B18" s="158"/>
      <c r="C18" s="47"/>
      <c r="D18" s="47"/>
      <c r="E18" s="277"/>
      <c r="F18" s="58"/>
      <c r="G18" s="116" t="s">
        <v>170</v>
      </c>
      <c r="H18" s="55">
        <v>500000</v>
      </c>
      <c r="I18" s="55">
        <v>1820000</v>
      </c>
      <c r="J18" s="281">
        <f t="shared" ref="J18" si="5">H18-I18</f>
        <v>-1320000</v>
      </c>
    </row>
    <row r="19" spans="1:10" ht="29.25" customHeight="1" thickBot="1">
      <c r="A19" s="44"/>
      <c r="B19" s="158"/>
      <c r="C19" s="47"/>
      <c r="D19" s="47"/>
      <c r="E19" s="277"/>
      <c r="F19" s="190"/>
      <c r="G19" s="183"/>
      <c r="H19" s="55"/>
      <c r="I19" s="55"/>
      <c r="J19" s="281"/>
    </row>
    <row r="20" spans="1:10" ht="29.25" customHeight="1" thickTop="1" thickBot="1">
      <c r="A20" s="187" t="s">
        <v>23</v>
      </c>
      <c r="B20" s="188"/>
      <c r="C20" s="48">
        <f>C7+C9+C11+C13+C15</f>
        <v>242950000</v>
      </c>
      <c r="D20" s="48">
        <f t="shared" ref="D20:E20" si="6">D7+D9+D11+D13+D15</f>
        <v>353200000</v>
      </c>
      <c r="E20" s="278">
        <f t="shared" si="6"/>
        <v>-110250000</v>
      </c>
      <c r="F20" s="189" t="s">
        <v>24</v>
      </c>
      <c r="G20" s="188"/>
      <c r="H20" s="30">
        <f>H7+H11+H13+H17</f>
        <v>242950000</v>
      </c>
      <c r="I20" s="30">
        <f>I7+I11+I13+I17</f>
        <v>353200000</v>
      </c>
      <c r="J20" s="282">
        <f>J7+J11+J13+J17</f>
        <v>-110250000</v>
      </c>
    </row>
    <row r="21" spans="1:10">
      <c r="A21" s="29"/>
      <c r="B21" s="29"/>
      <c r="C21" s="28"/>
      <c r="D21" s="28"/>
      <c r="E21" s="28"/>
      <c r="F21" s="29"/>
      <c r="G21" s="29"/>
      <c r="H21" s="28"/>
      <c r="I21" s="28"/>
      <c r="J21" s="28"/>
    </row>
    <row r="23" spans="1:10">
      <c r="H23"/>
      <c r="I23"/>
      <c r="J23"/>
    </row>
    <row r="24" spans="1:10">
      <c r="H24"/>
      <c r="I24"/>
      <c r="J24"/>
    </row>
  </sheetData>
  <mergeCells count="23">
    <mergeCell ref="A1:J1"/>
    <mergeCell ref="A2:J2"/>
    <mergeCell ref="A4:E4"/>
    <mergeCell ref="F4:J4"/>
    <mergeCell ref="H5:H6"/>
    <mergeCell ref="I5:I6"/>
    <mergeCell ref="F5:G5"/>
    <mergeCell ref="F6:G6"/>
    <mergeCell ref="E5:E6"/>
    <mergeCell ref="J5:J6"/>
    <mergeCell ref="A5:B5"/>
    <mergeCell ref="A6:B6"/>
    <mergeCell ref="C5:C6"/>
    <mergeCell ref="D5:D6"/>
    <mergeCell ref="F7:G7"/>
    <mergeCell ref="A11:B11"/>
    <mergeCell ref="A7:B7"/>
    <mergeCell ref="A9:B9"/>
    <mergeCell ref="A20:B20"/>
    <mergeCell ref="F20:G20"/>
    <mergeCell ref="A13:B13"/>
    <mergeCell ref="A17:B17"/>
    <mergeCell ref="F19:G19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27"/>
  <sheetViews>
    <sheetView topLeftCell="A15" workbookViewId="0">
      <selection activeCell="H30" sqref="H30"/>
    </sheetView>
  </sheetViews>
  <sheetFormatPr defaultRowHeight="16.5"/>
  <cols>
    <col min="1" max="2" width="8.5" customWidth="1"/>
    <col min="3" max="3" width="14.125" customWidth="1"/>
    <col min="4" max="5" width="14.125" style="2" customWidth="1"/>
    <col min="6" max="6" width="14.125" style="1" customWidth="1"/>
    <col min="7" max="7" width="11.625" customWidth="1"/>
    <col min="8" max="8" width="8.625" style="1" customWidth="1"/>
    <col min="9" max="10" width="2.875" customWidth="1"/>
    <col min="11" max="11" width="4.25" customWidth="1"/>
    <col min="12" max="12" width="3" customWidth="1"/>
    <col min="13" max="13" width="2.875" customWidth="1"/>
    <col min="14" max="14" width="4.125" customWidth="1"/>
    <col min="15" max="16" width="2.875" customWidth="1"/>
    <col min="17" max="17" width="4.375" customWidth="1"/>
    <col min="18" max="18" width="4.5" customWidth="1"/>
    <col min="19" max="19" width="2.875" customWidth="1"/>
    <col min="20" max="20" width="2.875" style="161" customWidth="1"/>
    <col min="21" max="21" width="12.125" style="1" bestFit="1" customWidth="1"/>
    <col min="22" max="22" width="2.875" customWidth="1"/>
  </cols>
  <sheetData>
    <row r="1" spans="1:22" ht="20.25">
      <c r="A1" s="27" t="s">
        <v>20</v>
      </c>
    </row>
    <row r="2" spans="1:22" ht="17.25" thickBot="1">
      <c r="U2" s="222" t="s">
        <v>11</v>
      </c>
      <c r="V2" s="223"/>
    </row>
    <row r="3" spans="1:22" ht="20.100000000000001" customHeight="1">
      <c r="A3" s="212" t="s">
        <v>8</v>
      </c>
      <c r="B3" s="213"/>
      <c r="C3" s="213"/>
      <c r="D3" s="226" t="s">
        <v>116</v>
      </c>
      <c r="E3" s="226" t="s">
        <v>117</v>
      </c>
      <c r="F3" s="228" t="s">
        <v>50</v>
      </c>
      <c r="G3" s="213" t="s">
        <v>10</v>
      </c>
      <c r="H3" s="213"/>
      <c r="I3" s="213"/>
      <c r="J3" s="213"/>
      <c r="K3" s="213"/>
      <c r="L3" s="213"/>
      <c r="M3" s="213"/>
      <c r="N3" s="213"/>
      <c r="O3" s="213"/>
      <c r="P3" s="213"/>
      <c r="Q3" s="213"/>
      <c r="R3" s="213"/>
      <c r="S3" s="213"/>
      <c r="T3" s="213"/>
      <c r="U3" s="213"/>
      <c r="V3" s="224"/>
    </row>
    <row r="4" spans="1:22" ht="20.100000000000001" customHeight="1">
      <c r="A4" s="208" t="s">
        <v>9</v>
      </c>
      <c r="B4" s="201"/>
      <c r="C4" s="201"/>
      <c r="D4" s="227"/>
      <c r="E4" s="227"/>
      <c r="F4" s="229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1"/>
      <c r="S4" s="201"/>
      <c r="T4" s="201"/>
      <c r="U4" s="201"/>
      <c r="V4" s="225"/>
    </row>
    <row r="5" spans="1:22" ht="30" customHeight="1">
      <c r="A5" s="217" t="s">
        <v>25</v>
      </c>
      <c r="B5" s="218"/>
      <c r="C5" s="219"/>
      <c r="D5" s="5">
        <f>D6</f>
        <v>36000000</v>
      </c>
      <c r="E5" s="5">
        <f>E6</f>
        <v>48000000</v>
      </c>
      <c r="F5" s="260">
        <f>D5-E5</f>
        <v>-12000000</v>
      </c>
      <c r="G5" s="6"/>
      <c r="H5" s="7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66"/>
      <c r="U5" s="7"/>
      <c r="V5" s="16"/>
    </row>
    <row r="6" spans="1:22" ht="30" customHeight="1">
      <c r="A6" s="17"/>
      <c r="B6" s="214" t="s">
        <v>26</v>
      </c>
      <c r="C6" s="215"/>
      <c r="D6" s="5">
        <f>D7</f>
        <v>36000000</v>
      </c>
      <c r="E6" s="5">
        <f>SUM(E7:E9)</f>
        <v>48000000</v>
      </c>
      <c r="F6" s="260">
        <f>D6-E6</f>
        <v>-12000000</v>
      </c>
      <c r="G6" s="6"/>
      <c r="H6" s="7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166"/>
      <c r="U6" s="7"/>
      <c r="V6" s="16"/>
    </row>
    <row r="7" spans="1:22" ht="30" customHeight="1">
      <c r="A7" s="23"/>
      <c r="B7" s="3"/>
      <c r="C7" s="72" t="s">
        <v>171</v>
      </c>
      <c r="D7" s="51">
        <f>U9</f>
        <v>36000000</v>
      </c>
      <c r="E7" s="51">
        <v>48000000</v>
      </c>
      <c r="F7" s="260">
        <f t="shared" ref="F7" si="0">D7-E7</f>
        <v>-12000000</v>
      </c>
      <c r="G7" s="54"/>
      <c r="H7" s="7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166"/>
      <c r="U7" s="7"/>
      <c r="V7" s="16"/>
    </row>
    <row r="8" spans="1:22" ht="20.100000000000001" customHeight="1">
      <c r="A8" s="23"/>
      <c r="B8" s="4"/>
      <c r="C8" s="65"/>
      <c r="D8" s="64"/>
      <c r="E8" s="64"/>
      <c r="F8" s="275"/>
      <c r="G8" s="21" t="s">
        <v>122</v>
      </c>
      <c r="H8" s="15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67"/>
      <c r="U8" s="15"/>
      <c r="V8" s="22"/>
    </row>
    <row r="9" spans="1:22" ht="20.100000000000001" customHeight="1">
      <c r="A9" s="23"/>
      <c r="B9" s="4"/>
      <c r="C9" s="65"/>
      <c r="D9" s="64"/>
      <c r="E9" s="64"/>
      <c r="F9" s="275"/>
      <c r="G9" s="21"/>
      <c r="H9" s="15">
        <v>10000</v>
      </c>
      <c r="I9" s="14" t="s">
        <v>3</v>
      </c>
      <c r="J9" s="14" t="s">
        <v>4</v>
      </c>
      <c r="K9" s="14">
        <v>20</v>
      </c>
      <c r="L9" s="36" t="s">
        <v>66</v>
      </c>
      <c r="M9" s="14" t="s">
        <v>4</v>
      </c>
      <c r="N9" s="14">
        <v>18</v>
      </c>
      <c r="O9" s="36" t="s">
        <v>5</v>
      </c>
      <c r="P9" s="14" t="s">
        <v>4</v>
      </c>
      <c r="Q9" s="14">
        <v>10</v>
      </c>
      <c r="R9" s="36" t="s">
        <v>6</v>
      </c>
      <c r="S9" s="14"/>
      <c r="T9" s="168" t="s">
        <v>7</v>
      </c>
      <c r="U9" s="15">
        <f>H9*K9*N9*Q9</f>
        <v>36000000</v>
      </c>
      <c r="V9" s="22" t="s">
        <v>3</v>
      </c>
    </row>
    <row r="10" spans="1:22" ht="30" customHeight="1">
      <c r="A10" s="216" t="s">
        <v>67</v>
      </c>
      <c r="B10" s="183"/>
      <c r="C10" s="215"/>
      <c r="D10" s="51">
        <f>D11</f>
        <v>200000000</v>
      </c>
      <c r="E10" s="51">
        <f>E11</f>
        <v>300000000</v>
      </c>
      <c r="F10" s="260">
        <f t="shared" ref="F10:F11" si="1">D10-E10</f>
        <v>-100000000</v>
      </c>
      <c r="G10" s="141"/>
      <c r="H10" s="142"/>
      <c r="I10" s="6"/>
      <c r="J10" s="6"/>
      <c r="K10" s="6"/>
      <c r="L10" s="6"/>
      <c r="M10" s="6"/>
      <c r="N10" s="6"/>
      <c r="O10" s="6"/>
      <c r="P10" s="6"/>
      <c r="Q10" s="143"/>
      <c r="R10" s="24"/>
      <c r="S10" s="6"/>
      <c r="T10" s="169"/>
      <c r="U10" s="7"/>
      <c r="V10" s="16"/>
    </row>
    <row r="11" spans="1:22" ht="30" customHeight="1">
      <c r="A11" s="18"/>
      <c r="B11" s="63" t="s">
        <v>68</v>
      </c>
      <c r="C11" s="35"/>
      <c r="D11" s="51">
        <f>D12</f>
        <v>200000000</v>
      </c>
      <c r="E11" s="51">
        <f>E12</f>
        <v>300000000</v>
      </c>
      <c r="F11" s="260">
        <f t="shared" si="1"/>
        <v>-100000000</v>
      </c>
      <c r="G11" s="73"/>
      <c r="H11" s="69"/>
      <c r="I11" s="11"/>
      <c r="J11" s="11"/>
      <c r="K11" s="11"/>
      <c r="L11" s="11"/>
      <c r="M11" s="11"/>
      <c r="N11" s="11"/>
      <c r="O11" s="11"/>
      <c r="P11" s="11"/>
      <c r="Q11" s="71"/>
      <c r="R11" s="41"/>
      <c r="S11" s="11"/>
      <c r="T11" s="170"/>
      <c r="U11" s="10"/>
      <c r="V11" s="20"/>
    </row>
    <row r="12" spans="1:22" ht="30" customHeight="1">
      <c r="A12" s="18"/>
      <c r="B12" s="4"/>
      <c r="C12" s="62" t="s">
        <v>123</v>
      </c>
      <c r="D12" s="51">
        <v>200000000</v>
      </c>
      <c r="E12" s="51">
        <v>300000000</v>
      </c>
      <c r="F12" s="260">
        <f>D12-E12</f>
        <v>-100000000</v>
      </c>
      <c r="G12" s="6"/>
      <c r="H12" s="7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166"/>
      <c r="U12" s="7"/>
      <c r="V12" s="16"/>
    </row>
    <row r="13" spans="1:22" ht="20.100000000000001" customHeight="1">
      <c r="A13" s="18"/>
      <c r="B13" s="4"/>
      <c r="C13" s="60"/>
      <c r="D13" s="127"/>
      <c r="E13" s="127"/>
      <c r="F13" s="275"/>
      <c r="G13" s="144" t="s">
        <v>125</v>
      </c>
      <c r="H13" s="68"/>
      <c r="I13" s="14"/>
      <c r="J13" s="14"/>
      <c r="K13" s="14"/>
      <c r="L13" s="14"/>
      <c r="M13" s="14"/>
      <c r="N13" s="14"/>
      <c r="O13" s="14"/>
      <c r="P13" s="14"/>
      <c r="Q13" s="70"/>
      <c r="R13" s="36"/>
      <c r="S13" s="14"/>
      <c r="T13" s="168"/>
      <c r="U13" s="15"/>
      <c r="V13" s="22"/>
    </row>
    <row r="14" spans="1:22" ht="20.100000000000001" customHeight="1">
      <c r="A14" s="18"/>
      <c r="B14" s="4"/>
      <c r="C14" s="60"/>
      <c r="D14" s="130"/>
      <c r="E14" s="130"/>
      <c r="F14" s="275"/>
      <c r="G14" s="128"/>
      <c r="H14" s="66" t="s">
        <v>124</v>
      </c>
      <c r="I14" s="14"/>
      <c r="J14" s="14"/>
      <c r="K14" s="14"/>
      <c r="L14" s="14"/>
      <c r="M14" s="14"/>
      <c r="N14" s="14"/>
      <c r="O14" s="14"/>
      <c r="P14" s="14"/>
      <c r="Q14" s="70"/>
      <c r="R14" s="36"/>
      <c r="S14" s="14"/>
      <c r="T14" s="168" t="s">
        <v>119</v>
      </c>
      <c r="U14" s="15">
        <v>200000000</v>
      </c>
      <c r="V14" s="22" t="s">
        <v>118</v>
      </c>
    </row>
    <row r="15" spans="1:22" ht="30" customHeight="1">
      <c r="A15" s="220" t="s">
        <v>53</v>
      </c>
      <c r="B15" s="211"/>
      <c r="C15" s="211"/>
      <c r="D15" s="51">
        <f>D16</f>
        <v>0</v>
      </c>
      <c r="E15" s="51">
        <f>E16</f>
        <v>1200000</v>
      </c>
      <c r="F15" s="263">
        <f t="shared" ref="F15:F17" si="2">D15-E15</f>
        <v>-1200000</v>
      </c>
      <c r="G15" s="6"/>
      <c r="H15" s="7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166"/>
      <c r="U15" s="7"/>
      <c r="V15" s="16"/>
    </row>
    <row r="16" spans="1:22" ht="30" customHeight="1">
      <c r="A16" s="17"/>
      <c r="B16" s="211" t="s">
        <v>54</v>
      </c>
      <c r="C16" s="211"/>
      <c r="D16" s="51">
        <f>D17</f>
        <v>0</v>
      </c>
      <c r="E16" s="51">
        <f>E17</f>
        <v>1200000</v>
      </c>
      <c r="F16" s="263">
        <f t="shared" si="2"/>
        <v>-1200000</v>
      </c>
      <c r="G16" s="11"/>
      <c r="H16" s="10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71"/>
      <c r="U16" s="10"/>
      <c r="V16" s="20"/>
    </row>
    <row r="17" spans="1:22" ht="30" customHeight="1">
      <c r="A17" s="26"/>
      <c r="B17" s="25"/>
      <c r="C17" s="59" t="s">
        <v>64</v>
      </c>
      <c r="D17" s="51">
        <v>0</v>
      </c>
      <c r="E17" s="51">
        <v>1200000</v>
      </c>
      <c r="F17" s="263">
        <f t="shared" si="2"/>
        <v>-1200000</v>
      </c>
      <c r="G17" s="11" t="s">
        <v>56</v>
      </c>
      <c r="H17" s="10"/>
      <c r="I17" s="11"/>
      <c r="J17" s="11"/>
      <c r="K17" s="11"/>
      <c r="L17" s="11"/>
      <c r="M17" s="11"/>
      <c r="N17" s="221">
        <v>120000</v>
      </c>
      <c r="O17" s="183"/>
      <c r="P17" s="11" t="s">
        <v>126</v>
      </c>
      <c r="Q17" s="11" t="s">
        <v>127</v>
      </c>
      <c r="R17" s="11">
        <v>10</v>
      </c>
      <c r="S17" s="11" t="s">
        <v>128</v>
      </c>
      <c r="T17" s="171" t="s">
        <v>55</v>
      </c>
      <c r="U17" s="10">
        <f>N17*R17</f>
        <v>1200000</v>
      </c>
      <c r="V17" s="20" t="s">
        <v>52</v>
      </c>
    </row>
    <row r="18" spans="1:22" ht="30" customHeight="1">
      <c r="A18" s="216" t="s">
        <v>62</v>
      </c>
      <c r="B18" s="183"/>
      <c r="C18" s="215"/>
      <c r="D18" s="5">
        <f>D19</f>
        <v>6950000</v>
      </c>
      <c r="E18" s="5">
        <f>E19</f>
        <v>4000000</v>
      </c>
      <c r="F18" s="260">
        <f t="shared" ref="F18:F21" si="3">D18-E18</f>
        <v>2950000</v>
      </c>
      <c r="G18" s="6"/>
      <c r="H18" s="7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166"/>
      <c r="U18" s="7"/>
      <c r="V18" s="16"/>
    </row>
    <row r="19" spans="1:22" ht="30" customHeight="1">
      <c r="A19" s="18"/>
      <c r="B19" s="214" t="s">
        <v>63</v>
      </c>
      <c r="C19" s="215"/>
      <c r="D19" s="5">
        <f>SUM(D20:D21)</f>
        <v>6950000</v>
      </c>
      <c r="E19" s="5">
        <f>SUM(E20:E21)</f>
        <v>4000000</v>
      </c>
      <c r="F19" s="260">
        <f t="shared" si="3"/>
        <v>2950000</v>
      </c>
      <c r="G19" s="6"/>
      <c r="H19" s="7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166"/>
      <c r="U19" s="7"/>
      <c r="V19" s="16"/>
    </row>
    <row r="20" spans="1:22" ht="30" customHeight="1">
      <c r="A20" s="18"/>
      <c r="B20" s="4"/>
      <c r="C20" s="61" t="s">
        <v>65</v>
      </c>
      <c r="D20" s="75">
        <v>50000</v>
      </c>
      <c r="E20" s="75">
        <v>50000</v>
      </c>
      <c r="F20" s="260">
        <f t="shared" si="3"/>
        <v>0</v>
      </c>
      <c r="G20" s="9" t="s">
        <v>129</v>
      </c>
      <c r="H20" s="8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172" t="s">
        <v>55</v>
      </c>
      <c r="U20" s="8">
        <v>50000</v>
      </c>
      <c r="V20" s="19" t="s">
        <v>27</v>
      </c>
    </row>
    <row r="21" spans="1:22" ht="30" customHeight="1">
      <c r="A21" s="18"/>
      <c r="B21" s="4"/>
      <c r="C21" s="62" t="s">
        <v>69</v>
      </c>
      <c r="D21" s="5">
        <f>U22</f>
        <v>6900000</v>
      </c>
      <c r="E21" s="5">
        <v>3950000</v>
      </c>
      <c r="F21" s="260">
        <f t="shared" si="3"/>
        <v>2950000</v>
      </c>
      <c r="G21" s="6"/>
      <c r="H21" s="7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166"/>
      <c r="U21" s="7"/>
      <c r="V21" s="16"/>
    </row>
    <row r="22" spans="1:22" ht="20.100000000000001" customHeight="1">
      <c r="A22" s="18"/>
      <c r="B22" s="4"/>
      <c r="C22" s="60"/>
      <c r="D22" s="74"/>
      <c r="E22" s="74"/>
      <c r="F22" s="275"/>
      <c r="G22" s="14" t="s">
        <v>130</v>
      </c>
      <c r="H22" s="68"/>
      <c r="I22" s="14"/>
      <c r="J22" s="14"/>
      <c r="K22" s="14"/>
      <c r="L22" s="36"/>
      <c r="M22" s="14"/>
      <c r="N22" s="14"/>
      <c r="O22" s="14"/>
      <c r="P22" s="14"/>
      <c r="Q22" s="14"/>
      <c r="R22" s="14"/>
      <c r="S22" s="14"/>
      <c r="T22" s="167" t="s">
        <v>7</v>
      </c>
      <c r="U22" s="15">
        <f>SUM(U23:U24)</f>
        <v>6900000</v>
      </c>
      <c r="V22" s="22" t="s">
        <v>3</v>
      </c>
    </row>
    <row r="23" spans="1:22" ht="20.100000000000001" customHeight="1">
      <c r="A23" s="18"/>
      <c r="B23" s="4"/>
      <c r="C23" s="60"/>
      <c r="D23" s="74"/>
      <c r="E23" s="74"/>
      <c r="F23" s="275"/>
      <c r="G23" s="145" t="s">
        <v>131</v>
      </c>
      <c r="H23" s="67">
        <v>30000</v>
      </c>
      <c r="I23" s="14" t="s">
        <v>127</v>
      </c>
      <c r="J23" s="14" t="s">
        <v>4</v>
      </c>
      <c r="K23" s="14">
        <v>8</v>
      </c>
      <c r="L23" s="14" t="s">
        <v>5</v>
      </c>
      <c r="M23" s="14" t="s">
        <v>126</v>
      </c>
      <c r="N23" s="14">
        <v>10</v>
      </c>
      <c r="O23" s="14" t="s">
        <v>128</v>
      </c>
      <c r="P23" s="14"/>
      <c r="Q23" s="14"/>
      <c r="R23" s="14"/>
      <c r="S23" s="14"/>
      <c r="T23" s="167" t="s">
        <v>7</v>
      </c>
      <c r="U23" s="15">
        <f>H23*K23*N23</f>
        <v>2400000</v>
      </c>
      <c r="V23" s="22" t="s">
        <v>3</v>
      </c>
    </row>
    <row r="24" spans="1:22" ht="20.100000000000001" customHeight="1" thickBot="1">
      <c r="A24" s="18"/>
      <c r="B24" s="4"/>
      <c r="C24" s="60"/>
      <c r="D24" s="74"/>
      <c r="E24" s="74"/>
      <c r="F24" s="275"/>
      <c r="G24" s="146" t="s">
        <v>132</v>
      </c>
      <c r="H24" s="125">
        <v>1500000</v>
      </c>
      <c r="I24" s="76" t="s">
        <v>127</v>
      </c>
      <c r="J24" s="76" t="s">
        <v>126</v>
      </c>
      <c r="K24" s="76">
        <v>3</v>
      </c>
      <c r="L24" s="76" t="s">
        <v>133</v>
      </c>
      <c r="M24" s="76"/>
      <c r="N24" s="76"/>
      <c r="O24" s="76"/>
      <c r="P24" s="76"/>
      <c r="Q24" s="76"/>
      <c r="R24" s="76"/>
      <c r="S24" s="76"/>
      <c r="T24" s="173" t="s">
        <v>134</v>
      </c>
      <c r="U24" s="77">
        <v>4500000</v>
      </c>
      <c r="V24" s="78" t="s">
        <v>127</v>
      </c>
    </row>
    <row r="25" spans="1:22" ht="30" customHeight="1" thickTop="1" thickBot="1">
      <c r="A25" s="187" t="s">
        <v>23</v>
      </c>
      <c r="B25" s="188"/>
      <c r="C25" s="188"/>
      <c r="D25" s="31">
        <f>D5+D10+D15+D18</f>
        <v>242950000</v>
      </c>
      <c r="E25" s="31">
        <f>E5+E10+E15+E18</f>
        <v>353200000</v>
      </c>
      <c r="F25" s="274">
        <f>D25-E25</f>
        <v>-110250000</v>
      </c>
      <c r="G25" s="32"/>
      <c r="H25" s="33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164"/>
      <c r="U25" s="33"/>
      <c r="V25" s="34"/>
    </row>
    <row r="26" spans="1:22">
      <c r="D26" s="13"/>
      <c r="E26" s="13"/>
      <c r="F26" s="15"/>
      <c r="G26" s="14"/>
      <c r="H26" s="15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67"/>
      <c r="U26" s="15"/>
      <c r="V26" s="14"/>
    </row>
    <row r="27" spans="1:22">
      <c r="D27" s="13"/>
      <c r="E27" s="13"/>
      <c r="F27" s="15"/>
      <c r="G27" s="14"/>
      <c r="H27" s="15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67"/>
      <c r="U27" s="15"/>
      <c r="V27" s="14"/>
    </row>
  </sheetData>
  <mergeCells count="16">
    <mergeCell ref="N17:O17"/>
    <mergeCell ref="U2:V2"/>
    <mergeCell ref="G3:V4"/>
    <mergeCell ref="E3:E4"/>
    <mergeCell ref="D3:D4"/>
    <mergeCell ref="F3:F4"/>
    <mergeCell ref="B16:C16"/>
    <mergeCell ref="A25:C25"/>
    <mergeCell ref="A3:C3"/>
    <mergeCell ref="A4:C4"/>
    <mergeCell ref="B19:C19"/>
    <mergeCell ref="A18:C18"/>
    <mergeCell ref="B6:C6"/>
    <mergeCell ref="A5:C5"/>
    <mergeCell ref="A15:C15"/>
    <mergeCell ref="A10:C10"/>
  </mergeCells>
  <phoneticPr fontId="1" type="noConversion"/>
  <pageMargins left="0.70866141732283472" right="0.70866141732283472" top="0.55118110236220474" bottom="0.35433070866141736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T60"/>
  <sheetViews>
    <sheetView topLeftCell="A50" workbookViewId="0">
      <selection activeCell="G62" sqref="G62"/>
    </sheetView>
  </sheetViews>
  <sheetFormatPr defaultRowHeight="16.5"/>
  <cols>
    <col min="1" max="1" width="8.625" customWidth="1"/>
    <col min="3" max="3" width="13.875" customWidth="1"/>
    <col min="4" max="4" width="13.125" style="2" customWidth="1"/>
    <col min="5" max="5" width="12.75" style="2" customWidth="1"/>
    <col min="6" max="6" width="14.25" style="1" customWidth="1"/>
    <col min="7" max="7" width="14.375" style="84" customWidth="1"/>
    <col min="8" max="8" width="10.75" style="1" customWidth="1"/>
    <col min="9" max="10" width="2.875" customWidth="1"/>
    <col min="11" max="11" width="5.375" customWidth="1"/>
    <col min="12" max="12" width="3" customWidth="1"/>
    <col min="13" max="13" width="2.875" customWidth="1"/>
    <col min="14" max="14" width="4.125" customWidth="1"/>
    <col min="15" max="15" width="4.625" customWidth="1"/>
    <col min="16" max="16" width="2.875" customWidth="1"/>
    <col min="17" max="17" width="12.125" style="1" bestFit="1" customWidth="1"/>
    <col min="18" max="18" width="2.875" customWidth="1"/>
    <col min="20" max="20" width="13.625" bestFit="1" customWidth="1"/>
  </cols>
  <sheetData>
    <row r="1" spans="1:20" ht="20.25">
      <c r="A1" s="27" t="s">
        <v>21</v>
      </c>
    </row>
    <row r="2" spans="1:20" ht="17.25" thickBot="1">
      <c r="Q2" s="222" t="s">
        <v>11</v>
      </c>
      <c r="R2" s="223"/>
    </row>
    <row r="3" spans="1:20" ht="27" customHeight="1">
      <c r="A3" s="193" t="s">
        <v>8</v>
      </c>
      <c r="B3" s="239"/>
      <c r="C3" s="240"/>
      <c r="D3" s="241" t="s">
        <v>116</v>
      </c>
      <c r="E3" s="241" t="s">
        <v>117</v>
      </c>
      <c r="F3" s="228" t="s">
        <v>49</v>
      </c>
      <c r="G3" s="230" t="s">
        <v>10</v>
      </c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2"/>
    </row>
    <row r="4" spans="1:20" ht="27" customHeight="1">
      <c r="A4" s="246" t="s">
        <v>9</v>
      </c>
      <c r="B4" s="247"/>
      <c r="C4" s="248"/>
      <c r="D4" s="242"/>
      <c r="E4" s="242"/>
      <c r="F4" s="229"/>
      <c r="G4" s="233"/>
      <c r="H4" s="234"/>
      <c r="I4" s="234"/>
      <c r="J4" s="234"/>
      <c r="K4" s="234"/>
      <c r="L4" s="234"/>
      <c r="M4" s="234"/>
      <c r="N4" s="234"/>
      <c r="O4" s="234"/>
      <c r="P4" s="234"/>
      <c r="Q4" s="234"/>
      <c r="R4" s="235"/>
    </row>
    <row r="5" spans="1:20" ht="30" customHeight="1">
      <c r="A5" s="217" t="s">
        <v>28</v>
      </c>
      <c r="B5" s="218"/>
      <c r="C5" s="219"/>
      <c r="D5" s="5">
        <f>D6+D27+D31</f>
        <v>186790000</v>
      </c>
      <c r="E5" s="5">
        <f>E6+E27+E31</f>
        <v>206280000</v>
      </c>
      <c r="F5" s="260">
        <f>D5-E5</f>
        <v>-19490000</v>
      </c>
      <c r="G5" s="91"/>
      <c r="H5" s="7"/>
      <c r="I5" s="6"/>
      <c r="J5" s="6"/>
      <c r="K5" s="6"/>
      <c r="L5" s="6"/>
      <c r="M5" s="6"/>
      <c r="N5" s="6"/>
      <c r="O5" s="6"/>
      <c r="P5" s="6"/>
      <c r="Q5" s="7"/>
      <c r="R5" s="16"/>
    </row>
    <row r="6" spans="1:20" ht="30" customHeight="1">
      <c r="A6" s="17"/>
      <c r="B6" s="214" t="s">
        <v>29</v>
      </c>
      <c r="C6" s="215"/>
      <c r="D6" s="5">
        <f>SUM(D7:D26)</f>
        <v>156990000</v>
      </c>
      <c r="E6" s="5">
        <f>SUM(E7:E26)</f>
        <v>172280000</v>
      </c>
      <c r="F6" s="260">
        <f>D6-E6</f>
        <v>-15290000</v>
      </c>
      <c r="G6" s="91"/>
      <c r="H6" s="7"/>
      <c r="I6" s="6"/>
      <c r="J6" s="6"/>
      <c r="K6" s="6"/>
      <c r="L6" s="6"/>
      <c r="M6" s="6"/>
      <c r="N6" s="6"/>
      <c r="O6" s="6"/>
      <c r="P6" s="6"/>
      <c r="Q6" s="7"/>
      <c r="R6" s="16"/>
    </row>
    <row r="7" spans="1:20" ht="30" customHeight="1">
      <c r="A7" s="18"/>
      <c r="B7" s="37"/>
      <c r="C7" s="62" t="s">
        <v>73</v>
      </c>
      <c r="D7" s="75">
        <f>Q8</f>
        <v>121000000</v>
      </c>
      <c r="E7" s="75">
        <v>133000000</v>
      </c>
      <c r="F7" s="260">
        <f>D7-E7</f>
        <v>-12000000</v>
      </c>
      <c r="G7" s="94"/>
      <c r="H7" s="8"/>
      <c r="I7" s="9"/>
      <c r="J7" s="9"/>
      <c r="K7" s="9"/>
      <c r="L7" s="9"/>
      <c r="M7" s="9"/>
      <c r="N7" s="9"/>
      <c r="O7" s="9"/>
      <c r="P7" s="9"/>
      <c r="Q7" s="8"/>
      <c r="R7" s="19"/>
    </row>
    <row r="8" spans="1:20" ht="20.100000000000001" customHeight="1">
      <c r="A8" s="18"/>
      <c r="B8" s="37"/>
      <c r="C8" s="61"/>
      <c r="D8" s="75"/>
      <c r="E8" s="75"/>
      <c r="F8" s="261"/>
      <c r="G8" s="132"/>
      <c r="H8" s="8"/>
      <c r="I8" s="9"/>
      <c r="J8" s="9"/>
      <c r="K8" s="9"/>
      <c r="L8" s="9"/>
      <c r="M8" s="9"/>
      <c r="N8" s="9"/>
      <c r="O8" s="9"/>
      <c r="P8" s="9"/>
      <c r="Q8" s="8">
        <f>SUM(Q9:Q13)</f>
        <v>121000000</v>
      </c>
      <c r="R8" s="19"/>
    </row>
    <row r="9" spans="1:20" ht="20.100000000000001" customHeight="1">
      <c r="A9" s="18"/>
      <c r="B9" s="99"/>
      <c r="C9" s="133"/>
      <c r="D9" s="136"/>
      <c r="E9" s="135"/>
      <c r="F9" s="262"/>
      <c r="G9" s="152" t="s">
        <v>136</v>
      </c>
      <c r="H9" s="147">
        <v>2400000</v>
      </c>
      <c r="I9" s="148" t="s">
        <v>137</v>
      </c>
      <c r="J9" s="148" t="s">
        <v>138</v>
      </c>
      <c r="K9" s="148">
        <v>1</v>
      </c>
      <c r="L9" s="148" t="s">
        <v>139</v>
      </c>
      <c r="M9" s="148" t="s">
        <v>138</v>
      </c>
      <c r="N9" s="148">
        <v>10</v>
      </c>
      <c r="O9" s="148" t="s">
        <v>140</v>
      </c>
      <c r="P9" s="148" t="s">
        <v>141</v>
      </c>
      <c r="Q9" s="147">
        <f>H9*K9*N9</f>
        <v>24000000</v>
      </c>
      <c r="R9" s="149" t="s">
        <v>137</v>
      </c>
    </row>
    <row r="10" spans="1:20" ht="20.100000000000001" customHeight="1">
      <c r="A10" s="18"/>
      <c r="B10" s="99"/>
      <c r="C10" s="95"/>
      <c r="D10" s="99"/>
      <c r="E10" s="97"/>
      <c r="F10" s="262"/>
      <c r="G10" s="151" t="s">
        <v>142</v>
      </c>
      <c r="H10" s="147">
        <v>1600000</v>
      </c>
      <c r="I10" s="148" t="s">
        <v>137</v>
      </c>
      <c r="J10" s="148" t="s">
        <v>138</v>
      </c>
      <c r="K10" s="148">
        <v>1</v>
      </c>
      <c r="L10" s="148" t="s">
        <v>139</v>
      </c>
      <c r="M10" s="148" t="s">
        <v>138</v>
      </c>
      <c r="N10" s="148">
        <v>10</v>
      </c>
      <c r="O10" s="148" t="s">
        <v>140</v>
      </c>
      <c r="P10" s="148" t="s">
        <v>141</v>
      </c>
      <c r="Q10" s="147">
        <f>H10*K10*N10</f>
        <v>16000000</v>
      </c>
      <c r="R10" s="149" t="s">
        <v>137</v>
      </c>
    </row>
    <row r="11" spans="1:20" ht="20.100000000000001" customHeight="1">
      <c r="A11" s="18"/>
      <c r="B11" s="99"/>
      <c r="C11" s="95"/>
      <c r="D11" s="99"/>
      <c r="E11" s="97"/>
      <c r="F11" s="262"/>
      <c r="G11" s="151" t="s">
        <v>143</v>
      </c>
      <c r="H11" s="147">
        <v>1500000</v>
      </c>
      <c r="I11" s="150" t="s">
        <v>137</v>
      </c>
      <c r="J11" s="150" t="s">
        <v>138</v>
      </c>
      <c r="K11" s="150">
        <v>1</v>
      </c>
      <c r="L11" s="150" t="s">
        <v>139</v>
      </c>
      <c r="M11" s="150" t="s">
        <v>138</v>
      </c>
      <c r="N11" s="150">
        <v>10</v>
      </c>
      <c r="O11" s="150" t="s">
        <v>140</v>
      </c>
      <c r="P11" s="150" t="s">
        <v>141</v>
      </c>
      <c r="Q11" s="147">
        <f t="shared" ref="Q11" si="0">H11*K11*N11</f>
        <v>15000000</v>
      </c>
      <c r="R11" s="149" t="s">
        <v>137</v>
      </c>
    </row>
    <row r="12" spans="1:20" ht="20.100000000000001" customHeight="1">
      <c r="A12" s="18"/>
      <c r="B12" s="99"/>
      <c r="C12" s="95"/>
      <c r="D12" s="99"/>
      <c r="E12" s="97"/>
      <c r="F12" s="262"/>
      <c r="G12" s="151" t="s">
        <v>144</v>
      </c>
      <c r="H12" s="147">
        <v>1400000</v>
      </c>
      <c r="I12" s="150" t="s">
        <v>137</v>
      </c>
      <c r="J12" s="150" t="s">
        <v>138</v>
      </c>
      <c r="K12" s="150">
        <v>4</v>
      </c>
      <c r="L12" s="150" t="s">
        <v>139</v>
      </c>
      <c r="M12" s="150" t="s">
        <v>138</v>
      </c>
      <c r="N12" s="150">
        <v>10</v>
      </c>
      <c r="O12" s="150" t="s">
        <v>140</v>
      </c>
      <c r="P12" s="150" t="s">
        <v>141</v>
      </c>
      <c r="Q12" s="147">
        <f t="shared" ref="Q12" si="1">H12*K12*N12</f>
        <v>56000000</v>
      </c>
      <c r="R12" s="149" t="s">
        <v>137</v>
      </c>
    </row>
    <row r="13" spans="1:20" ht="20.100000000000001" customHeight="1">
      <c r="A13" s="18"/>
      <c r="B13" s="99"/>
      <c r="C13" s="95"/>
      <c r="D13" s="99"/>
      <c r="E13" s="97"/>
      <c r="F13" s="262"/>
      <c r="G13" s="151" t="s">
        <v>145</v>
      </c>
      <c r="H13" s="147">
        <v>1000000</v>
      </c>
      <c r="I13" s="150" t="s">
        <v>3</v>
      </c>
      <c r="J13" s="150" t="s">
        <v>4</v>
      </c>
      <c r="K13" s="150">
        <v>1</v>
      </c>
      <c r="L13" s="150" t="s">
        <v>5</v>
      </c>
      <c r="M13" s="150" t="s">
        <v>4</v>
      </c>
      <c r="N13" s="150">
        <v>10</v>
      </c>
      <c r="O13" s="150" t="s">
        <v>6</v>
      </c>
      <c r="P13" s="150" t="s">
        <v>7</v>
      </c>
      <c r="Q13" s="147">
        <f>H13*K13*N13</f>
        <v>10000000</v>
      </c>
      <c r="R13" s="149" t="s">
        <v>3</v>
      </c>
    </row>
    <row r="14" spans="1:20" ht="30" customHeight="1">
      <c r="A14" s="18"/>
      <c r="B14" s="99"/>
      <c r="C14" s="62" t="s">
        <v>147</v>
      </c>
      <c r="D14" s="52">
        <f>Q16</f>
        <v>8000000</v>
      </c>
      <c r="E14" s="51">
        <v>9000000</v>
      </c>
      <c r="F14" s="263">
        <f>D14-E14</f>
        <v>-1000000</v>
      </c>
      <c r="G14" s="87"/>
      <c r="H14" s="7"/>
      <c r="I14" s="6"/>
      <c r="J14" s="6"/>
      <c r="K14" s="6"/>
      <c r="L14" s="6"/>
      <c r="M14" s="6"/>
      <c r="N14" s="6"/>
      <c r="O14" s="6"/>
      <c r="P14" s="6"/>
      <c r="Q14" s="7">
        <f>SUM(Q15:Q16)</f>
        <v>8000000</v>
      </c>
      <c r="R14" s="16"/>
    </row>
    <row r="15" spans="1:20" ht="18" customHeight="1">
      <c r="A15" s="18"/>
      <c r="B15" s="121"/>
      <c r="C15" s="61"/>
      <c r="D15" s="122"/>
      <c r="E15" s="120"/>
      <c r="F15" s="264"/>
      <c r="G15" s="56" t="s">
        <v>146</v>
      </c>
      <c r="H15" s="8"/>
      <c r="I15" s="9"/>
      <c r="J15" s="9"/>
      <c r="K15" s="9"/>
      <c r="L15" s="9"/>
      <c r="M15" s="9"/>
      <c r="N15" s="9"/>
      <c r="O15" s="9"/>
      <c r="P15" s="9"/>
      <c r="Q15" s="8"/>
      <c r="R15" s="19"/>
    </row>
    <row r="16" spans="1:20" ht="18" customHeight="1">
      <c r="A16" s="18"/>
      <c r="B16" s="121"/>
      <c r="C16" s="59"/>
      <c r="D16" s="124"/>
      <c r="E16" s="123"/>
      <c r="F16" s="265"/>
      <c r="G16" s="86"/>
      <c r="H16" s="10">
        <v>100000</v>
      </c>
      <c r="I16" s="11" t="s">
        <v>3</v>
      </c>
      <c r="J16" s="11" t="s">
        <v>4</v>
      </c>
      <c r="K16" s="11">
        <v>8</v>
      </c>
      <c r="L16" s="11" t="s">
        <v>5</v>
      </c>
      <c r="M16" s="11" t="s">
        <v>4</v>
      </c>
      <c r="N16" s="11">
        <v>10</v>
      </c>
      <c r="O16" s="11" t="s">
        <v>6</v>
      </c>
      <c r="P16" s="11" t="s">
        <v>7</v>
      </c>
      <c r="Q16" s="10">
        <f>H16*K16*N16</f>
        <v>8000000</v>
      </c>
      <c r="R16" s="20" t="s">
        <v>3</v>
      </c>
      <c r="T16" s="165"/>
    </row>
    <row r="17" spans="1:20" ht="30" customHeight="1">
      <c r="A17" s="18"/>
      <c r="B17" s="99"/>
      <c r="C17" s="82" t="s">
        <v>74</v>
      </c>
      <c r="D17" s="51">
        <f>Q17</f>
        <v>10800000</v>
      </c>
      <c r="E17" s="51">
        <v>12000000</v>
      </c>
      <c r="F17" s="263">
        <f>D17-E17</f>
        <v>-1200000</v>
      </c>
      <c r="G17" s="88" t="s">
        <v>135</v>
      </c>
      <c r="H17" s="79">
        <f>D7+D14</f>
        <v>129000000</v>
      </c>
      <c r="I17" s="24" t="s">
        <v>12</v>
      </c>
      <c r="J17" s="24" t="s">
        <v>4</v>
      </c>
      <c r="K17" s="53">
        <v>8.3333333333333329E-2</v>
      </c>
      <c r="L17" s="6"/>
      <c r="M17" s="6"/>
      <c r="N17" s="6"/>
      <c r="O17" s="6"/>
      <c r="P17" s="24" t="s">
        <v>7</v>
      </c>
      <c r="Q17" s="8">
        <v>10800000</v>
      </c>
      <c r="R17" s="19" t="s">
        <v>3</v>
      </c>
      <c r="T17">
        <f>H17/12</f>
        <v>10750000</v>
      </c>
    </row>
    <row r="18" spans="1:20" ht="20.100000000000001" customHeight="1">
      <c r="A18" s="18"/>
      <c r="B18" s="37"/>
      <c r="C18" s="249" t="s">
        <v>39</v>
      </c>
      <c r="D18" s="245">
        <f>Q18</f>
        <v>12190000</v>
      </c>
      <c r="E18" s="243">
        <v>13280000</v>
      </c>
      <c r="F18" s="266">
        <f>D18-E18</f>
        <v>-1090000</v>
      </c>
      <c r="G18" s="153"/>
      <c r="H18" s="80"/>
      <c r="I18" s="38"/>
      <c r="J18" s="38"/>
      <c r="K18" s="154"/>
      <c r="L18" s="9"/>
      <c r="M18" s="9"/>
      <c r="N18" s="9"/>
      <c r="O18" s="9"/>
      <c r="P18" s="38"/>
      <c r="Q18" s="8">
        <f>SUM(Q19:Q23)</f>
        <v>12190000</v>
      </c>
      <c r="R18" s="19"/>
    </row>
    <row r="19" spans="1:20" ht="20.100000000000001" customHeight="1">
      <c r="A19" s="18"/>
      <c r="B19" s="37"/>
      <c r="C19" s="250"/>
      <c r="D19" s="244"/>
      <c r="E19" s="244"/>
      <c r="F19" s="267"/>
      <c r="G19" s="37" t="s">
        <v>81</v>
      </c>
      <c r="H19" s="66">
        <f>H17</f>
        <v>129000000</v>
      </c>
      <c r="I19" s="36" t="s">
        <v>27</v>
      </c>
      <c r="J19" s="36" t="s">
        <v>37</v>
      </c>
      <c r="K19" s="155">
        <v>2.9950000000000001</v>
      </c>
      <c r="L19" s="14" t="s">
        <v>38</v>
      </c>
      <c r="M19" s="14"/>
      <c r="N19" s="14"/>
      <c r="O19" s="14"/>
      <c r="P19" s="36" t="s">
        <v>36</v>
      </c>
      <c r="Q19" s="15">
        <v>3900000</v>
      </c>
      <c r="R19" s="22" t="s">
        <v>27</v>
      </c>
      <c r="T19" s="1">
        <f>H19*K19%</f>
        <v>3863550</v>
      </c>
    </row>
    <row r="20" spans="1:20" ht="20.100000000000001" customHeight="1">
      <c r="A20" s="18"/>
      <c r="B20" s="37"/>
      <c r="C20" s="250"/>
      <c r="D20" s="244"/>
      <c r="E20" s="244"/>
      <c r="F20" s="267"/>
      <c r="G20" s="37" t="s">
        <v>82</v>
      </c>
      <c r="H20" s="15">
        <f>Q19</f>
        <v>3900000</v>
      </c>
      <c r="I20" s="36" t="s">
        <v>27</v>
      </c>
      <c r="J20" s="36" t="s">
        <v>37</v>
      </c>
      <c r="K20" s="39">
        <v>6.55</v>
      </c>
      <c r="L20" s="14" t="s">
        <v>38</v>
      </c>
      <c r="M20" s="14"/>
      <c r="N20" s="14"/>
      <c r="O20" s="14"/>
      <c r="P20" s="36" t="s">
        <v>36</v>
      </c>
      <c r="Q20" s="15">
        <v>260000</v>
      </c>
      <c r="R20" s="22" t="s">
        <v>27</v>
      </c>
      <c r="T20" s="1">
        <f t="shared" ref="T20:T23" si="2">H20*K20%</f>
        <v>255450</v>
      </c>
    </row>
    <row r="21" spans="1:20" ht="20.100000000000001" customHeight="1">
      <c r="A21" s="18"/>
      <c r="B21" s="37"/>
      <c r="C21" s="250"/>
      <c r="D21" s="244"/>
      <c r="E21" s="244"/>
      <c r="F21" s="267"/>
      <c r="G21" s="37" t="s">
        <v>83</v>
      </c>
      <c r="H21" s="66">
        <f>H17</f>
        <v>129000000</v>
      </c>
      <c r="I21" s="36" t="s">
        <v>27</v>
      </c>
      <c r="J21" s="36" t="s">
        <v>37</v>
      </c>
      <c r="K21" s="39">
        <v>4.5</v>
      </c>
      <c r="L21" s="14" t="s">
        <v>38</v>
      </c>
      <c r="M21" s="14"/>
      <c r="N21" s="14"/>
      <c r="O21" s="14"/>
      <c r="P21" s="36" t="s">
        <v>36</v>
      </c>
      <c r="Q21" s="15">
        <v>5900000</v>
      </c>
      <c r="R21" s="22" t="s">
        <v>27</v>
      </c>
      <c r="T21" s="1">
        <f t="shared" si="2"/>
        <v>5805000</v>
      </c>
    </row>
    <row r="22" spans="1:20" ht="20.100000000000001" customHeight="1">
      <c r="A22" s="18"/>
      <c r="B22" s="37"/>
      <c r="C22" s="250"/>
      <c r="D22" s="244"/>
      <c r="E22" s="244"/>
      <c r="F22" s="267"/>
      <c r="G22" s="37" t="s">
        <v>84</v>
      </c>
      <c r="H22" s="66">
        <f>H17</f>
        <v>129000000</v>
      </c>
      <c r="I22" s="36" t="s">
        <v>27</v>
      </c>
      <c r="J22" s="36" t="s">
        <v>37</v>
      </c>
      <c r="K22" s="40">
        <v>0.9</v>
      </c>
      <c r="L22" s="14" t="s">
        <v>38</v>
      </c>
      <c r="M22" s="14"/>
      <c r="N22" s="14"/>
      <c r="O22" s="14"/>
      <c r="P22" s="36" t="s">
        <v>36</v>
      </c>
      <c r="Q22" s="15">
        <v>1200000</v>
      </c>
      <c r="R22" s="22" t="s">
        <v>27</v>
      </c>
      <c r="T22" s="1">
        <f t="shared" si="2"/>
        <v>1161000.0000000002</v>
      </c>
    </row>
    <row r="23" spans="1:20" ht="20.100000000000001" customHeight="1">
      <c r="A23" s="18"/>
      <c r="B23" s="162"/>
      <c r="C23" s="250"/>
      <c r="D23" s="244"/>
      <c r="E23" s="244"/>
      <c r="F23" s="267"/>
      <c r="G23" s="37" t="s">
        <v>85</v>
      </c>
      <c r="H23" s="66">
        <f>H17</f>
        <v>129000000</v>
      </c>
      <c r="I23" s="36" t="s">
        <v>27</v>
      </c>
      <c r="J23" s="36" t="s">
        <v>37</v>
      </c>
      <c r="K23" s="145">
        <v>0.72</v>
      </c>
      <c r="L23" s="14" t="s">
        <v>38</v>
      </c>
      <c r="M23" s="14"/>
      <c r="N23" s="14"/>
      <c r="O23" s="14"/>
      <c r="P23" s="36" t="s">
        <v>36</v>
      </c>
      <c r="Q23" s="15">
        <v>930000</v>
      </c>
      <c r="R23" s="22" t="s">
        <v>27</v>
      </c>
      <c r="T23" s="1">
        <f t="shared" si="2"/>
        <v>928800</v>
      </c>
    </row>
    <row r="24" spans="1:20" ht="30" customHeight="1" thickBot="1">
      <c r="A24" s="102"/>
      <c r="B24" s="163"/>
      <c r="C24" s="114" t="s">
        <v>77</v>
      </c>
      <c r="D24" s="174">
        <v>5000000</v>
      </c>
      <c r="E24" s="175">
        <v>5000000</v>
      </c>
      <c r="F24" s="268">
        <f>D24-E24</f>
        <v>0</v>
      </c>
      <c r="G24" s="176" t="s">
        <v>115</v>
      </c>
      <c r="H24" s="177"/>
      <c r="I24" s="178"/>
      <c r="J24" s="178"/>
      <c r="K24" s="179"/>
      <c r="L24" s="111"/>
      <c r="M24" s="111"/>
      <c r="N24" s="111"/>
      <c r="O24" s="111"/>
      <c r="P24" s="178" t="s">
        <v>72</v>
      </c>
      <c r="Q24" s="110">
        <v>5000000</v>
      </c>
      <c r="R24" s="112" t="s">
        <v>70</v>
      </c>
    </row>
    <row r="25" spans="1:20" ht="27" customHeight="1">
      <c r="A25" s="193" t="s">
        <v>8</v>
      </c>
      <c r="B25" s="239"/>
      <c r="C25" s="240"/>
      <c r="D25" s="241" t="s">
        <v>116</v>
      </c>
      <c r="E25" s="241" t="s">
        <v>117</v>
      </c>
      <c r="F25" s="269" t="s">
        <v>49</v>
      </c>
      <c r="G25" s="230" t="s">
        <v>10</v>
      </c>
      <c r="H25" s="231"/>
      <c r="I25" s="231"/>
      <c r="J25" s="231"/>
      <c r="K25" s="231"/>
      <c r="L25" s="231"/>
      <c r="M25" s="231"/>
      <c r="N25" s="231"/>
      <c r="O25" s="231"/>
      <c r="P25" s="231"/>
      <c r="Q25" s="231"/>
      <c r="R25" s="232"/>
      <c r="T25" s="1">
        <f>SUM(T19:T23)</f>
        <v>12013800</v>
      </c>
    </row>
    <row r="26" spans="1:20" ht="27" customHeight="1">
      <c r="A26" s="246" t="s">
        <v>9</v>
      </c>
      <c r="B26" s="247"/>
      <c r="C26" s="248"/>
      <c r="D26" s="242"/>
      <c r="E26" s="242"/>
      <c r="F26" s="270"/>
      <c r="G26" s="233"/>
      <c r="H26" s="234"/>
      <c r="I26" s="234"/>
      <c r="J26" s="234"/>
      <c r="K26" s="234"/>
      <c r="L26" s="234"/>
      <c r="M26" s="234"/>
      <c r="N26" s="234"/>
      <c r="O26" s="234"/>
      <c r="P26" s="234"/>
      <c r="Q26" s="234"/>
      <c r="R26" s="235"/>
    </row>
    <row r="27" spans="1:20" ht="30" customHeight="1">
      <c r="A27" s="18"/>
      <c r="B27" s="92" t="s">
        <v>78</v>
      </c>
      <c r="C27" s="83"/>
      <c r="D27" s="100">
        <f>SUM(D28:D30)</f>
        <v>3300000</v>
      </c>
      <c r="E27" s="140">
        <f>SUM(E28:E30)</f>
        <v>3000000</v>
      </c>
      <c r="F27" s="265">
        <f t="shared" ref="F27:F30" si="3">D27-E27</f>
        <v>300000</v>
      </c>
      <c r="G27" s="89"/>
      <c r="H27" s="81"/>
      <c r="I27" s="41"/>
      <c r="J27" s="41"/>
      <c r="K27" s="42"/>
      <c r="L27" s="11"/>
      <c r="M27" s="11"/>
      <c r="N27" s="11"/>
      <c r="O27" s="11"/>
      <c r="P27" s="41"/>
      <c r="Q27" s="10"/>
      <c r="R27" s="20"/>
    </row>
    <row r="28" spans="1:20" ht="30" customHeight="1">
      <c r="A28" s="18"/>
      <c r="B28" s="37"/>
      <c r="C28" s="62" t="s">
        <v>79</v>
      </c>
      <c r="D28" s="100">
        <f>Q28</f>
        <v>800000</v>
      </c>
      <c r="E28" s="98">
        <v>500000</v>
      </c>
      <c r="F28" s="265">
        <f t="shared" si="3"/>
        <v>300000</v>
      </c>
      <c r="G28" s="89" t="s">
        <v>86</v>
      </c>
      <c r="H28" s="69">
        <v>80000</v>
      </c>
      <c r="I28" s="41" t="s">
        <v>148</v>
      </c>
      <c r="J28" s="41" t="s">
        <v>149</v>
      </c>
      <c r="K28" s="42">
        <v>10</v>
      </c>
      <c r="L28" s="11" t="s">
        <v>150</v>
      </c>
      <c r="M28" s="11"/>
      <c r="N28" s="11"/>
      <c r="O28" s="11"/>
      <c r="P28" s="41" t="s">
        <v>72</v>
      </c>
      <c r="Q28" s="10">
        <f>H28*K28</f>
        <v>800000</v>
      </c>
      <c r="R28" s="20" t="s">
        <v>70</v>
      </c>
    </row>
    <row r="29" spans="1:20" ht="30" customHeight="1">
      <c r="A29" s="18"/>
      <c r="B29" s="37"/>
      <c r="C29" s="137" t="s">
        <v>114</v>
      </c>
      <c r="D29" s="138">
        <f>Q29</f>
        <v>2000000</v>
      </c>
      <c r="E29" s="134">
        <v>2000000</v>
      </c>
      <c r="F29" s="264">
        <f t="shared" si="3"/>
        <v>0</v>
      </c>
      <c r="G29" s="132" t="s">
        <v>151</v>
      </c>
      <c r="H29" s="117">
        <v>200000</v>
      </c>
      <c r="I29" s="38" t="s">
        <v>101</v>
      </c>
      <c r="J29" s="38" t="s">
        <v>102</v>
      </c>
      <c r="K29" s="118">
        <v>10</v>
      </c>
      <c r="L29" s="9" t="s">
        <v>103</v>
      </c>
      <c r="M29" s="9"/>
      <c r="N29" s="9"/>
      <c r="O29" s="9"/>
      <c r="P29" s="38" t="s">
        <v>72</v>
      </c>
      <c r="Q29" s="8">
        <f>H29*K29</f>
        <v>2000000</v>
      </c>
      <c r="R29" s="19" t="s">
        <v>70</v>
      </c>
    </row>
    <row r="30" spans="1:20" ht="30" customHeight="1">
      <c r="A30" s="18"/>
      <c r="B30" s="37"/>
      <c r="C30" s="62" t="s">
        <v>80</v>
      </c>
      <c r="D30" s="52">
        <f>Q30</f>
        <v>500000</v>
      </c>
      <c r="E30" s="51">
        <v>500000</v>
      </c>
      <c r="F30" s="263">
        <f t="shared" si="3"/>
        <v>0</v>
      </c>
      <c r="G30" s="131" t="s">
        <v>87</v>
      </c>
      <c r="H30" s="79"/>
      <c r="I30" s="24"/>
      <c r="J30" s="24"/>
      <c r="K30" s="156"/>
      <c r="L30" s="6"/>
      <c r="M30" s="6"/>
      <c r="N30" s="6"/>
      <c r="O30" s="6"/>
      <c r="P30" s="24" t="s">
        <v>72</v>
      </c>
      <c r="Q30" s="7">
        <v>500000</v>
      </c>
      <c r="R30" s="16" t="s">
        <v>70</v>
      </c>
    </row>
    <row r="31" spans="1:20" ht="30" customHeight="1">
      <c r="A31" s="18"/>
      <c r="B31" s="214" t="s">
        <v>30</v>
      </c>
      <c r="C31" s="215"/>
      <c r="D31" s="5">
        <f>SUM(D32:D38)</f>
        <v>26500000</v>
      </c>
      <c r="E31" s="5">
        <f>SUM(E32:E38)</f>
        <v>31000000</v>
      </c>
      <c r="F31" s="260">
        <f>D31-E31</f>
        <v>-4500000</v>
      </c>
      <c r="G31" s="91"/>
      <c r="H31" s="7"/>
      <c r="I31" s="6"/>
      <c r="J31" s="6"/>
      <c r="K31" s="6"/>
      <c r="L31" s="6"/>
      <c r="M31" s="6"/>
      <c r="N31" s="6"/>
      <c r="O31" s="6"/>
      <c r="P31" s="6"/>
      <c r="Q31" s="7"/>
      <c r="R31" s="16"/>
    </row>
    <row r="32" spans="1:20" ht="30" customHeight="1">
      <c r="A32" s="18"/>
      <c r="B32" s="4"/>
      <c r="C32" s="61" t="s">
        <v>92</v>
      </c>
      <c r="D32" s="96">
        <f>Q32</f>
        <v>1000000</v>
      </c>
      <c r="E32" s="96">
        <v>3000000</v>
      </c>
      <c r="F32" s="264">
        <f>D32-E32</f>
        <v>-2000000</v>
      </c>
      <c r="G32" s="85" t="s">
        <v>13</v>
      </c>
      <c r="H32" s="8">
        <v>100000</v>
      </c>
      <c r="I32" s="9" t="s">
        <v>3</v>
      </c>
      <c r="J32" s="9" t="s">
        <v>4</v>
      </c>
      <c r="K32" s="9">
        <v>10</v>
      </c>
      <c r="L32" s="9" t="s">
        <v>51</v>
      </c>
      <c r="M32" s="9"/>
      <c r="N32" s="9"/>
      <c r="O32" s="9"/>
      <c r="P32" s="9" t="s">
        <v>7</v>
      </c>
      <c r="Q32" s="8">
        <f>H32*K32</f>
        <v>1000000</v>
      </c>
      <c r="R32" s="19" t="s">
        <v>3</v>
      </c>
    </row>
    <row r="33" spans="1:18" ht="30" customHeight="1">
      <c r="A33" s="18"/>
      <c r="B33" s="4"/>
      <c r="C33" s="101" t="s">
        <v>91</v>
      </c>
      <c r="D33" s="96">
        <f>Q33</f>
        <v>3000000</v>
      </c>
      <c r="E33" s="96">
        <v>2000000</v>
      </c>
      <c r="F33" s="264">
        <f>D33-E33</f>
        <v>1000000</v>
      </c>
      <c r="G33" s="85" t="s">
        <v>152</v>
      </c>
      <c r="H33" s="8"/>
      <c r="I33" s="9"/>
      <c r="J33" s="9"/>
      <c r="K33" s="9"/>
      <c r="L33" s="12"/>
      <c r="M33" s="9"/>
      <c r="N33" s="9"/>
      <c r="O33" s="9"/>
      <c r="P33" s="9" t="s">
        <v>55</v>
      </c>
      <c r="Q33" s="7">
        <v>3000000</v>
      </c>
      <c r="R33" s="16" t="s">
        <v>3</v>
      </c>
    </row>
    <row r="34" spans="1:18" ht="15" customHeight="1">
      <c r="A34" s="18"/>
      <c r="B34" s="4"/>
      <c r="C34" s="253" t="s">
        <v>93</v>
      </c>
      <c r="D34" s="243">
        <f>Q35</f>
        <v>5500000</v>
      </c>
      <c r="E34" s="243">
        <v>7000000</v>
      </c>
      <c r="F34" s="266">
        <f>D34-E34</f>
        <v>-1500000</v>
      </c>
      <c r="G34" s="85" t="s">
        <v>15</v>
      </c>
      <c r="H34" s="8"/>
      <c r="I34" s="9"/>
      <c r="J34" s="9"/>
      <c r="K34" s="9"/>
      <c r="L34" s="9"/>
      <c r="M34" s="9"/>
      <c r="N34" s="9"/>
      <c r="O34" s="9"/>
      <c r="P34" s="9"/>
      <c r="Q34" s="8"/>
      <c r="R34" s="19"/>
    </row>
    <row r="35" spans="1:18" ht="15" customHeight="1">
      <c r="A35" s="18"/>
      <c r="B35" s="4"/>
      <c r="C35" s="254"/>
      <c r="D35" s="252"/>
      <c r="E35" s="251"/>
      <c r="F35" s="271"/>
      <c r="G35" s="93"/>
      <c r="H35" s="10">
        <v>550000</v>
      </c>
      <c r="I35" s="11" t="s">
        <v>3</v>
      </c>
      <c r="J35" s="11" t="s">
        <v>4</v>
      </c>
      <c r="K35" s="11">
        <v>10</v>
      </c>
      <c r="L35" s="11" t="s">
        <v>14</v>
      </c>
      <c r="M35" s="11"/>
      <c r="N35" s="11"/>
      <c r="O35" s="11"/>
      <c r="P35" s="11" t="s">
        <v>7</v>
      </c>
      <c r="Q35" s="10">
        <f>H35*K35</f>
        <v>5500000</v>
      </c>
      <c r="R35" s="20" t="s">
        <v>3</v>
      </c>
    </row>
    <row r="36" spans="1:18" ht="30" customHeight="1">
      <c r="A36" s="18"/>
      <c r="B36" s="4"/>
      <c r="C36" s="101" t="s">
        <v>94</v>
      </c>
      <c r="D36" s="96">
        <f>Q36</f>
        <v>8000000</v>
      </c>
      <c r="E36" s="96">
        <v>8000000</v>
      </c>
      <c r="F36" s="264">
        <f>D36-E36</f>
        <v>0</v>
      </c>
      <c r="G36" s="94" t="s">
        <v>88</v>
      </c>
      <c r="H36" s="8"/>
      <c r="I36" s="9"/>
      <c r="J36" s="9"/>
      <c r="K36" s="9"/>
      <c r="L36" s="9"/>
      <c r="M36" s="9"/>
      <c r="N36" s="9"/>
      <c r="O36" s="9"/>
      <c r="P36" s="9" t="s">
        <v>55</v>
      </c>
      <c r="Q36" s="8">
        <v>8000000</v>
      </c>
      <c r="R36" s="19" t="s">
        <v>3</v>
      </c>
    </row>
    <row r="37" spans="1:18" ht="15" customHeight="1">
      <c r="A37" s="23"/>
      <c r="B37" s="4"/>
      <c r="C37" s="253" t="s">
        <v>95</v>
      </c>
      <c r="D37" s="243">
        <f>Q38</f>
        <v>9000000</v>
      </c>
      <c r="E37" s="243">
        <v>11000000</v>
      </c>
      <c r="F37" s="266">
        <f>D37-E37</f>
        <v>-2000000</v>
      </c>
      <c r="G37" s="85" t="s">
        <v>17</v>
      </c>
      <c r="H37" s="8"/>
      <c r="I37" s="9"/>
      <c r="J37" s="9"/>
      <c r="K37" s="9"/>
      <c r="L37" s="9"/>
      <c r="M37" s="9"/>
      <c r="N37" s="9"/>
      <c r="O37" s="9"/>
      <c r="P37" s="9"/>
      <c r="Q37" s="8"/>
      <c r="R37" s="19"/>
    </row>
    <row r="38" spans="1:18" ht="15" customHeight="1">
      <c r="A38" s="23"/>
      <c r="B38" s="4"/>
      <c r="C38" s="256"/>
      <c r="D38" s="244"/>
      <c r="E38" s="255"/>
      <c r="F38" s="267"/>
      <c r="G38" s="37"/>
      <c r="H38" s="15">
        <v>900000</v>
      </c>
      <c r="I38" s="14" t="s">
        <v>70</v>
      </c>
      <c r="J38" s="14" t="s">
        <v>71</v>
      </c>
      <c r="K38" s="14">
        <v>10</v>
      </c>
      <c r="L38" s="14" t="s">
        <v>75</v>
      </c>
      <c r="M38" s="14"/>
      <c r="N38" s="14"/>
      <c r="O38" s="14"/>
      <c r="P38" s="14" t="s">
        <v>7</v>
      </c>
      <c r="Q38" s="15">
        <f>H38*K38</f>
        <v>9000000</v>
      </c>
      <c r="R38" s="22" t="s">
        <v>3</v>
      </c>
    </row>
    <row r="39" spans="1:18" ht="30" customHeight="1">
      <c r="A39" s="23"/>
      <c r="B39" s="4"/>
      <c r="C39" s="139" t="s">
        <v>153</v>
      </c>
      <c r="D39" s="157">
        <v>1000000</v>
      </c>
      <c r="E39" s="157">
        <v>0</v>
      </c>
      <c r="F39" s="272">
        <f>D39-E39</f>
        <v>1000000</v>
      </c>
      <c r="G39" s="85" t="s">
        <v>154</v>
      </c>
      <c r="H39" s="8"/>
      <c r="I39" s="9"/>
      <c r="J39" s="9"/>
      <c r="K39" s="9"/>
      <c r="L39" s="9"/>
      <c r="M39" s="9"/>
      <c r="N39" s="9"/>
      <c r="O39" s="9"/>
      <c r="P39" s="9" t="s">
        <v>155</v>
      </c>
      <c r="Q39" s="8">
        <v>1000000</v>
      </c>
      <c r="R39" s="19" t="s">
        <v>148</v>
      </c>
    </row>
    <row r="40" spans="1:18" ht="33" customHeight="1">
      <c r="A40" s="220" t="s">
        <v>31</v>
      </c>
      <c r="B40" s="211"/>
      <c r="C40" s="211"/>
      <c r="D40" s="5">
        <f>D41</f>
        <v>7000000</v>
      </c>
      <c r="E40" s="5">
        <f>E41</f>
        <v>104000000</v>
      </c>
      <c r="F40" s="260">
        <f t="shared" ref="F40:F52" si="4">D40-E40</f>
        <v>-97000000</v>
      </c>
      <c r="G40" s="91"/>
      <c r="H40" s="7"/>
      <c r="I40" s="6"/>
      <c r="J40" s="6"/>
      <c r="K40" s="6"/>
      <c r="L40" s="6"/>
      <c r="M40" s="6"/>
      <c r="N40" s="6"/>
      <c r="O40" s="6"/>
      <c r="P40" s="6"/>
      <c r="Q40" s="7"/>
      <c r="R40" s="16"/>
    </row>
    <row r="41" spans="1:18" ht="33" customHeight="1">
      <c r="A41" s="17"/>
      <c r="B41" s="211" t="s">
        <v>32</v>
      </c>
      <c r="C41" s="211"/>
      <c r="D41" s="5">
        <f>SUM(D42:D44)</f>
        <v>7000000</v>
      </c>
      <c r="E41" s="5">
        <f>SUM(E42:E44)</f>
        <v>104000000</v>
      </c>
      <c r="F41" s="260">
        <f t="shared" si="4"/>
        <v>-97000000</v>
      </c>
      <c r="G41" s="91"/>
      <c r="H41" s="7"/>
      <c r="I41" s="6"/>
      <c r="J41" s="6"/>
      <c r="K41" s="6"/>
      <c r="L41" s="6"/>
      <c r="M41" s="6"/>
      <c r="N41" s="6"/>
      <c r="O41" s="6"/>
      <c r="P41" s="6"/>
      <c r="Q41" s="7"/>
      <c r="R41" s="16"/>
    </row>
    <row r="42" spans="1:18" ht="33" customHeight="1">
      <c r="A42" s="18"/>
      <c r="B42" s="99"/>
      <c r="C42" s="62" t="s">
        <v>105</v>
      </c>
      <c r="D42" s="5">
        <f>Q42</f>
        <v>2500000</v>
      </c>
      <c r="E42" s="5">
        <v>18000000</v>
      </c>
      <c r="F42" s="260">
        <f t="shared" si="4"/>
        <v>-15500000</v>
      </c>
      <c r="G42" s="131" t="s">
        <v>163</v>
      </c>
      <c r="H42" s="7"/>
      <c r="I42" s="6"/>
      <c r="J42" s="6"/>
      <c r="K42" s="6"/>
      <c r="L42" s="6"/>
      <c r="M42" s="6"/>
      <c r="N42" s="6"/>
      <c r="O42" s="6"/>
      <c r="P42" s="6" t="s">
        <v>113</v>
      </c>
      <c r="Q42" s="7">
        <v>2500000</v>
      </c>
      <c r="R42" s="16" t="s">
        <v>110</v>
      </c>
    </row>
    <row r="43" spans="1:18" ht="33" customHeight="1">
      <c r="A43" s="18"/>
      <c r="B43" s="99"/>
      <c r="C43" s="82" t="s">
        <v>90</v>
      </c>
      <c r="D43" s="5">
        <f>Q43</f>
        <v>3000000</v>
      </c>
      <c r="E43" s="5">
        <v>85000000</v>
      </c>
      <c r="F43" s="260">
        <f t="shared" si="4"/>
        <v>-82000000</v>
      </c>
      <c r="G43" s="131" t="s">
        <v>164</v>
      </c>
      <c r="H43" s="7"/>
      <c r="I43" s="6"/>
      <c r="J43" s="6"/>
      <c r="K43" s="6"/>
      <c r="L43" s="6"/>
      <c r="M43" s="6"/>
      <c r="N43" s="6"/>
      <c r="O43" s="6"/>
      <c r="P43" s="6" t="s">
        <v>104</v>
      </c>
      <c r="Q43" s="7">
        <v>3000000</v>
      </c>
      <c r="R43" s="16" t="s">
        <v>101</v>
      </c>
    </row>
    <row r="44" spans="1:18" ht="33" customHeight="1" thickBot="1">
      <c r="A44" s="102"/>
      <c r="B44" s="106"/>
      <c r="C44" s="107" t="s">
        <v>89</v>
      </c>
      <c r="D44" s="108">
        <f>Q44</f>
        <v>1500000</v>
      </c>
      <c r="E44" s="108">
        <v>1000000</v>
      </c>
      <c r="F44" s="273">
        <f t="shared" si="4"/>
        <v>500000</v>
      </c>
      <c r="G44" s="109" t="s">
        <v>100</v>
      </c>
      <c r="H44" s="110">
        <v>150000</v>
      </c>
      <c r="I44" s="111" t="s">
        <v>59</v>
      </c>
      <c r="J44" s="111" t="s">
        <v>60</v>
      </c>
      <c r="K44" s="111">
        <v>10</v>
      </c>
      <c r="L44" s="111" t="s">
        <v>61</v>
      </c>
      <c r="M44" s="111"/>
      <c r="N44" s="111"/>
      <c r="O44" s="111"/>
      <c r="P44" s="111" t="s">
        <v>7</v>
      </c>
      <c r="Q44" s="110">
        <f>H44*K44</f>
        <v>1500000</v>
      </c>
      <c r="R44" s="112" t="s">
        <v>3</v>
      </c>
    </row>
    <row r="45" spans="1:18" ht="27.95" customHeight="1">
      <c r="A45" s="193" t="s">
        <v>8</v>
      </c>
      <c r="B45" s="239"/>
      <c r="C45" s="240"/>
      <c r="D45" s="241" t="s">
        <v>116</v>
      </c>
      <c r="E45" s="241" t="s">
        <v>117</v>
      </c>
      <c r="F45" s="269" t="s">
        <v>49</v>
      </c>
      <c r="G45" s="230" t="s">
        <v>10</v>
      </c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2"/>
    </row>
    <row r="46" spans="1:18" ht="27.95" customHeight="1">
      <c r="A46" s="236" t="s">
        <v>9</v>
      </c>
      <c r="B46" s="237"/>
      <c r="C46" s="238"/>
      <c r="D46" s="242"/>
      <c r="E46" s="242"/>
      <c r="F46" s="270"/>
      <c r="G46" s="233"/>
      <c r="H46" s="234"/>
      <c r="I46" s="234"/>
      <c r="J46" s="234"/>
      <c r="K46" s="234"/>
      <c r="L46" s="234"/>
      <c r="M46" s="234"/>
      <c r="N46" s="234"/>
      <c r="O46" s="234"/>
      <c r="P46" s="234"/>
      <c r="Q46" s="234"/>
      <c r="R46" s="235"/>
    </row>
    <row r="47" spans="1:18" ht="27.95" customHeight="1">
      <c r="A47" s="220" t="s">
        <v>33</v>
      </c>
      <c r="B47" s="211"/>
      <c r="C47" s="211"/>
      <c r="D47" s="5">
        <f>D48+D54</f>
        <v>48660000</v>
      </c>
      <c r="E47" s="5">
        <f>E48+E54</f>
        <v>41100000</v>
      </c>
      <c r="F47" s="260">
        <f t="shared" si="4"/>
        <v>7560000</v>
      </c>
      <c r="G47" s="91"/>
      <c r="H47" s="7"/>
      <c r="I47" s="6"/>
      <c r="J47" s="6"/>
      <c r="K47" s="6"/>
      <c r="L47" s="6"/>
      <c r="M47" s="6"/>
      <c r="N47" s="6"/>
      <c r="O47" s="6"/>
      <c r="P47" s="6"/>
      <c r="Q47" s="7"/>
      <c r="R47" s="16"/>
    </row>
    <row r="48" spans="1:18" ht="27.95" customHeight="1">
      <c r="A48" s="17"/>
      <c r="B48" s="211" t="s">
        <v>34</v>
      </c>
      <c r="C48" s="211"/>
      <c r="D48" s="5">
        <f>SUM(D49:D53)</f>
        <v>23500000</v>
      </c>
      <c r="E48" s="5">
        <f>SUM(E49:E53)</f>
        <v>24500000</v>
      </c>
      <c r="F48" s="260">
        <f t="shared" si="4"/>
        <v>-1000000</v>
      </c>
      <c r="G48" s="91"/>
      <c r="H48" s="7"/>
      <c r="I48" s="6"/>
      <c r="J48" s="6"/>
      <c r="K48" s="6"/>
      <c r="L48" s="6"/>
      <c r="M48" s="6"/>
      <c r="N48" s="6"/>
      <c r="O48" s="6"/>
      <c r="P48" s="6"/>
      <c r="Q48" s="7"/>
      <c r="R48" s="16"/>
    </row>
    <row r="49" spans="1:18" ht="27.95" customHeight="1">
      <c r="A49" s="18"/>
      <c r="B49" s="3"/>
      <c r="C49" s="62" t="s">
        <v>96</v>
      </c>
      <c r="D49" s="5">
        <f>Q49</f>
        <v>17000000</v>
      </c>
      <c r="E49" s="5">
        <v>17000000</v>
      </c>
      <c r="F49" s="260">
        <f t="shared" si="4"/>
        <v>0</v>
      </c>
      <c r="G49" s="91" t="s">
        <v>18</v>
      </c>
      <c r="H49" s="7">
        <v>1700000</v>
      </c>
      <c r="I49" s="6" t="s">
        <v>110</v>
      </c>
      <c r="J49" s="6" t="s">
        <v>111</v>
      </c>
      <c r="K49" s="6">
        <v>10</v>
      </c>
      <c r="L49" s="6" t="s">
        <v>112</v>
      </c>
      <c r="M49" s="6"/>
      <c r="N49" s="6"/>
      <c r="O49" s="6"/>
      <c r="P49" s="6" t="s">
        <v>7</v>
      </c>
      <c r="Q49" s="7">
        <f>H49*K49</f>
        <v>17000000</v>
      </c>
      <c r="R49" s="16" t="s">
        <v>3</v>
      </c>
    </row>
    <row r="50" spans="1:18" ht="27.95" customHeight="1">
      <c r="A50" s="18"/>
      <c r="B50" s="4"/>
      <c r="C50" s="82" t="s">
        <v>97</v>
      </c>
      <c r="D50" s="5">
        <f>Q50</f>
        <v>3000000</v>
      </c>
      <c r="E50" s="5">
        <v>2000000</v>
      </c>
      <c r="F50" s="260">
        <f t="shared" si="4"/>
        <v>1000000</v>
      </c>
      <c r="G50" s="91" t="s">
        <v>19</v>
      </c>
      <c r="H50" s="7"/>
      <c r="I50" s="6"/>
      <c r="J50" s="6"/>
      <c r="K50" s="6"/>
      <c r="L50" s="6"/>
      <c r="M50" s="6"/>
      <c r="N50" s="6"/>
      <c r="O50" s="6"/>
      <c r="P50" s="6" t="s">
        <v>7</v>
      </c>
      <c r="Q50" s="7">
        <v>3000000</v>
      </c>
      <c r="R50" s="16" t="s">
        <v>3</v>
      </c>
    </row>
    <row r="51" spans="1:18" ht="27.95" customHeight="1">
      <c r="A51" s="18"/>
      <c r="B51" s="4"/>
      <c r="C51" s="82" t="s">
        <v>98</v>
      </c>
      <c r="D51" s="5">
        <f>Q51</f>
        <v>1500000</v>
      </c>
      <c r="E51" s="5">
        <v>1000000</v>
      </c>
      <c r="F51" s="260">
        <f t="shared" si="4"/>
        <v>500000</v>
      </c>
      <c r="G51" s="131" t="s">
        <v>161</v>
      </c>
      <c r="H51" s="7">
        <v>150000</v>
      </c>
      <c r="I51" s="6" t="s">
        <v>59</v>
      </c>
      <c r="J51" s="6" t="s">
        <v>60</v>
      </c>
      <c r="K51" s="6">
        <v>10</v>
      </c>
      <c r="L51" s="6" t="s">
        <v>61</v>
      </c>
      <c r="M51" s="6"/>
      <c r="N51" s="6"/>
      <c r="O51" s="6"/>
      <c r="P51" s="6" t="s">
        <v>36</v>
      </c>
      <c r="Q51" s="7">
        <f>H51*K51</f>
        <v>1500000</v>
      </c>
      <c r="R51" s="16" t="s">
        <v>27</v>
      </c>
    </row>
    <row r="52" spans="1:18" ht="14.1" customHeight="1">
      <c r="A52" s="18"/>
      <c r="B52" s="4"/>
      <c r="C52" s="253" t="s">
        <v>99</v>
      </c>
      <c r="D52" s="243">
        <f>Q53</f>
        <v>2000000</v>
      </c>
      <c r="E52" s="243">
        <v>4500000</v>
      </c>
      <c r="F52" s="266">
        <f t="shared" si="4"/>
        <v>-2500000</v>
      </c>
      <c r="G52" s="85" t="s">
        <v>16</v>
      </c>
      <c r="H52" s="8"/>
      <c r="I52" s="9"/>
      <c r="J52" s="9"/>
      <c r="K52" s="9"/>
      <c r="L52" s="9"/>
      <c r="M52" s="9"/>
      <c r="N52" s="9"/>
      <c r="O52" s="9"/>
      <c r="P52" s="9"/>
      <c r="Q52" s="8"/>
      <c r="R52" s="19"/>
    </row>
    <row r="53" spans="1:18" ht="14.1" customHeight="1">
      <c r="A53" s="18"/>
      <c r="B53" s="4"/>
      <c r="C53" s="254"/>
      <c r="D53" s="252"/>
      <c r="E53" s="251"/>
      <c r="F53" s="271"/>
      <c r="G53" s="93"/>
      <c r="H53" s="10">
        <v>200000</v>
      </c>
      <c r="I53" s="11" t="s">
        <v>3</v>
      </c>
      <c r="J53" s="11" t="s">
        <v>4</v>
      </c>
      <c r="K53" s="11">
        <v>10</v>
      </c>
      <c r="L53" s="11" t="s">
        <v>14</v>
      </c>
      <c r="M53" s="11"/>
      <c r="N53" s="11"/>
      <c r="O53" s="11"/>
      <c r="P53" s="11" t="s">
        <v>7</v>
      </c>
      <c r="Q53" s="10">
        <f>H53*K53</f>
        <v>2000000</v>
      </c>
      <c r="R53" s="20" t="s">
        <v>3</v>
      </c>
    </row>
    <row r="54" spans="1:18" ht="27.95" customHeight="1">
      <c r="A54" s="18"/>
      <c r="B54" s="211" t="s">
        <v>35</v>
      </c>
      <c r="C54" s="211"/>
      <c r="D54" s="5">
        <f>SUM(D55:D56)</f>
        <v>25160000</v>
      </c>
      <c r="E54" s="5">
        <f>SUM(E55:E56)</f>
        <v>16600000</v>
      </c>
      <c r="F54" s="260">
        <f t="shared" ref="F54:F57" si="5">D54-E54</f>
        <v>8560000</v>
      </c>
      <c r="G54" s="91"/>
      <c r="H54" s="7"/>
      <c r="I54" s="6"/>
      <c r="J54" s="6"/>
      <c r="K54" s="6"/>
      <c r="L54" s="6"/>
      <c r="M54" s="6"/>
      <c r="N54" s="6"/>
      <c r="O54" s="6"/>
      <c r="P54" s="6"/>
      <c r="Q54" s="7"/>
      <c r="R54" s="16"/>
    </row>
    <row r="55" spans="1:18" ht="27.95" customHeight="1">
      <c r="A55" s="18"/>
      <c r="B55" s="3"/>
      <c r="C55" s="62" t="s">
        <v>156</v>
      </c>
      <c r="D55" s="5">
        <f>Q55</f>
        <v>21640000</v>
      </c>
      <c r="E55" s="5">
        <v>14400000</v>
      </c>
      <c r="F55" s="261">
        <f t="shared" si="5"/>
        <v>7240000</v>
      </c>
      <c r="G55" s="91" t="s">
        <v>58</v>
      </c>
      <c r="H55" s="7"/>
      <c r="I55" s="6"/>
      <c r="J55" s="6"/>
      <c r="K55" s="6"/>
      <c r="L55" s="6"/>
      <c r="M55" s="6"/>
      <c r="N55" s="6"/>
      <c r="O55" s="6"/>
      <c r="P55" s="6" t="s">
        <v>7</v>
      </c>
      <c r="Q55" s="7">
        <v>21640000</v>
      </c>
      <c r="R55" s="16" t="s">
        <v>3</v>
      </c>
    </row>
    <row r="56" spans="1:18" ht="27.95" customHeight="1">
      <c r="A56" s="18"/>
      <c r="B56" s="4"/>
      <c r="C56" s="139" t="s">
        <v>157</v>
      </c>
      <c r="D56" s="5">
        <f>Q56</f>
        <v>3520000</v>
      </c>
      <c r="E56" s="75">
        <v>2200000</v>
      </c>
      <c r="F56" s="261">
        <f t="shared" si="5"/>
        <v>1320000</v>
      </c>
      <c r="G56" s="126" t="s">
        <v>76</v>
      </c>
      <c r="H56" s="8"/>
      <c r="I56" s="9"/>
      <c r="J56" s="9"/>
      <c r="K56" s="9"/>
      <c r="L56" s="9"/>
      <c r="M56" s="9"/>
      <c r="N56" s="9"/>
      <c r="O56" s="9"/>
      <c r="P56" s="9" t="s">
        <v>7</v>
      </c>
      <c r="Q56" s="8">
        <v>3520000</v>
      </c>
      <c r="R56" s="19" t="s">
        <v>3</v>
      </c>
    </row>
    <row r="57" spans="1:18" ht="34.5" customHeight="1">
      <c r="A57" s="220" t="s">
        <v>158</v>
      </c>
      <c r="B57" s="211"/>
      <c r="C57" s="211"/>
      <c r="D57" s="5">
        <f>D58</f>
        <v>500000</v>
      </c>
      <c r="E57" s="5">
        <f>E58</f>
        <v>1820000</v>
      </c>
      <c r="F57" s="260">
        <f t="shared" si="5"/>
        <v>-1320000</v>
      </c>
      <c r="G57" s="91"/>
      <c r="H57" s="7"/>
      <c r="I57" s="6"/>
      <c r="J57" s="6"/>
      <c r="K57" s="6"/>
      <c r="L57" s="6"/>
      <c r="M57" s="6"/>
      <c r="N57" s="6"/>
      <c r="O57" s="6"/>
      <c r="P57" s="6"/>
      <c r="Q57" s="7"/>
      <c r="R57" s="16"/>
    </row>
    <row r="58" spans="1:18" ht="34.5" customHeight="1">
      <c r="A58" s="17"/>
      <c r="B58" s="211" t="s">
        <v>159</v>
      </c>
      <c r="C58" s="211"/>
      <c r="D58" s="5">
        <f>D59</f>
        <v>500000</v>
      </c>
      <c r="E58" s="5">
        <f>E59</f>
        <v>1820000</v>
      </c>
      <c r="F58" s="260">
        <f t="shared" ref="F58:F59" si="6">D58-E58</f>
        <v>-1320000</v>
      </c>
      <c r="G58" s="92"/>
      <c r="H58" s="7"/>
      <c r="I58" s="6"/>
      <c r="J58" s="6"/>
      <c r="K58" s="6"/>
      <c r="L58" s="6"/>
      <c r="M58" s="6"/>
      <c r="N58" s="6"/>
      <c r="O58" s="6"/>
      <c r="P58" s="6"/>
      <c r="Q58" s="7"/>
      <c r="R58" s="16"/>
    </row>
    <row r="59" spans="1:18" ht="34.5" customHeight="1" thickBot="1">
      <c r="A59" s="102"/>
      <c r="B59" s="113"/>
      <c r="C59" s="114" t="s">
        <v>160</v>
      </c>
      <c r="D59" s="108">
        <f>Q59</f>
        <v>500000</v>
      </c>
      <c r="E59" s="108">
        <v>1820000</v>
      </c>
      <c r="F59" s="273">
        <f t="shared" si="6"/>
        <v>-1320000</v>
      </c>
      <c r="G59" s="115" t="s">
        <v>162</v>
      </c>
      <c r="H59" s="104"/>
      <c r="I59" s="103"/>
      <c r="J59" s="103"/>
      <c r="K59" s="103"/>
      <c r="L59" s="103"/>
      <c r="M59" s="103"/>
      <c r="N59" s="103"/>
      <c r="O59" s="103"/>
      <c r="P59" s="103" t="s">
        <v>55</v>
      </c>
      <c r="Q59" s="104">
        <v>500000</v>
      </c>
      <c r="R59" s="105" t="s">
        <v>52</v>
      </c>
    </row>
    <row r="60" spans="1:18" ht="39.950000000000003" customHeight="1" thickTop="1" thickBot="1">
      <c r="A60" s="257" t="s">
        <v>24</v>
      </c>
      <c r="B60" s="258"/>
      <c r="C60" s="259"/>
      <c r="D60" s="31">
        <f>D5+D40+D47+D57</f>
        <v>242950000</v>
      </c>
      <c r="E60" s="31">
        <f>E5+E40+E47+E57</f>
        <v>353200000</v>
      </c>
      <c r="F60" s="274">
        <f>F5+F40+F47+F57</f>
        <v>-110250000</v>
      </c>
      <c r="G60" s="90"/>
      <c r="H60" s="33"/>
      <c r="I60" s="32"/>
      <c r="J60" s="32"/>
      <c r="K60" s="32"/>
      <c r="L60" s="32"/>
      <c r="M60" s="32"/>
      <c r="N60" s="32"/>
      <c r="O60" s="32"/>
      <c r="P60" s="32"/>
      <c r="Q60" s="33"/>
      <c r="R60" s="34"/>
    </row>
  </sheetData>
  <mergeCells count="46">
    <mergeCell ref="A60:C60"/>
    <mergeCell ref="F45:F46"/>
    <mergeCell ref="A57:C57"/>
    <mergeCell ref="B58:C58"/>
    <mergeCell ref="F52:F53"/>
    <mergeCell ref="B54:C54"/>
    <mergeCell ref="G25:R26"/>
    <mergeCell ref="E37:E38"/>
    <mergeCell ref="D37:D38"/>
    <mergeCell ref="F37:F38"/>
    <mergeCell ref="A40:C40"/>
    <mergeCell ref="C37:C38"/>
    <mergeCell ref="A26:C26"/>
    <mergeCell ref="F25:F26"/>
    <mergeCell ref="A25:C25"/>
    <mergeCell ref="E25:E26"/>
    <mergeCell ref="D25:D26"/>
    <mergeCell ref="C34:C35"/>
    <mergeCell ref="E34:E35"/>
    <mergeCell ref="D34:D35"/>
    <mergeCell ref="F34:F35"/>
    <mergeCell ref="B31:C31"/>
    <mergeCell ref="B41:C41"/>
    <mergeCell ref="A47:C47"/>
    <mergeCell ref="B48:C48"/>
    <mergeCell ref="E52:E53"/>
    <mergeCell ref="D52:D53"/>
    <mergeCell ref="C52:C53"/>
    <mergeCell ref="E18:E23"/>
    <mergeCell ref="F18:F23"/>
    <mergeCell ref="Q2:R2"/>
    <mergeCell ref="A3:C3"/>
    <mergeCell ref="E3:E4"/>
    <mergeCell ref="D3:D4"/>
    <mergeCell ref="G3:R4"/>
    <mergeCell ref="A4:C4"/>
    <mergeCell ref="F3:F4"/>
    <mergeCell ref="A5:C5"/>
    <mergeCell ref="B6:C6"/>
    <mergeCell ref="C18:C23"/>
    <mergeCell ref="D18:D23"/>
    <mergeCell ref="G45:R46"/>
    <mergeCell ref="A46:C46"/>
    <mergeCell ref="A45:C45"/>
    <mergeCell ref="E45:E46"/>
    <mergeCell ref="D45:D4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2"/>
  <sheetViews>
    <sheetView workbookViewId="0">
      <selection activeCell="C2" sqref="C2:D2"/>
    </sheetView>
  </sheetViews>
  <sheetFormatPr defaultRowHeight="16.5"/>
  <cols>
    <col min="2" max="2" width="11" bestFit="1" customWidth="1"/>
    <col min="3" max="4" width="9.125" bestFit="1" customWidth="1"/>
    <col min="5" max="5" width="9.875" bestFit="1" customWidth="1"/>
  </cols>
  <sheetData>
    <row r="1" spans="1:5">
      <c r="B1" t="s">
        <v>165</v>
      </c>
      <c r="C1" t="s">
        <v>166</v>
      </c>
      <c r="D1" t="s">
        <v>167</v>
      </c>
    </row>
    <row r="2" spans="1:5">
      <c r="B2">
        <v>1212600</v>
      </c>
      <c r="C2" s="1">
        <v>119180</v>
      </c>
      <c r="D2" s="1">
        <v>11870</v>
      </c>
    </row>
    <row r="3" spans="1:5">
      <c r="A3">
        <v>11</v>
      </c>
      <c r="B3" s="1">
        <v>1212600</v>
      </c>
      <c r="C3" s="1">
        <v>119180</v>
      </c>
      <c r="D3" s="1">
        <v>11870</v>
      </c>
    </row>
    <row r="4" spans="1:5">
      <c r="A4">
        <v>10</v>
      </c>
      <c r="B4" s="1">
        <v>1079130</v>
      </c>
      <c r="C4" s="1">
        <v>119180</v>
      </c>
      <c r="D4" s="1">
        <v>11870</v>
      </c>
    </row>
    <row r="5" spans="1:5">
      <c r="A5">
        <v>9</v>
      </c>
      <c r="B5" s="1">
        <v>949970</v>
      </c>
      <c r="C5" s="1">
        <v>110350</v>
      </c>
      <c r="D5" s="1">
        <v>10990</v>
      </c>
    </row>
    <row r="6" spans="1:5">
      <c r="A6">
        <v>8</v>
      </c>
      <c r="B6" s="1">
        <v>949970</v>
      </c>
      <c r="C6" s="1">
        <v>106220</v>
      </c>
      <c r="D6" s="1">
        <v>10570</v>
      </c>
    </row>
    <row r="7" spans="1:5">
      <c r="A7">
        <v>7</v>
      </c>
      <c r="B7" s="1">
        <v>933310</v>
      </c>
      <c r="C7" s="1">
        <v>106220</v>
      </c>
      <c r="D7" s="1">
        <v>10570</v>
      </c>
    </row>
    <row r="8" spans="1:5">
      <c r="A8">
        <v>6</v>
      </c>
      <c r="B8" s="1">
        <v>933310</v>
      </c>
      <c r="C8" s="1">
        <v>106220</v>
      </c>
      <c r="D8" s="1">
        <v>10570</v>
      </c>
    </row>
    <row r="9" spans="1:5">
      <c r="A9">
        <v>5</v>
      </c>
      <c r="B9" s="1">
        <v>933310</v>
      </c>
      <c r="C9" s="1">
        <v>106220</v>
      </c>
      <c r="D9" s="1">
        <v>10570</v>
      </c>
    </row>
    <row r="10" spans="1:5">
      <c r="A10">
        <v>4</v>
      </c>
      <c r="B10" s="1">
        <v>958300</v>
      </c>
      <c r="C10" s="1">
        <v>98430</v>
      </c>
      <c r="D10" s="1">
        <v>9800</v>
      </c>
    </row>
    <row r="11" spans="1:5">
      <c r="A11">
        <v>3</v>
      </c>
      <c r="B11" s="1">
        <v>924930</v>
      </c>
      <c r="C11" s="1">
        <v>92750</v>
      </c>
      <c r="D11" s="1">
        <v>9240</v>
      </c>
    </row>
    <row r="12" spans="1:5">
      <c r="B12" s="1">
        <f>SUM(B2:B11)</f>
        <v>10087430</v>
      </c>
      <c r="C12" s="1">
        <f t="shared" ref="C12:D12" si="0">SUM(C2:C11)</f>
        <v>1083950</v>
      </c>
      <c r="D12" s="1">
        <f t="shared" si="0"/>
        <v>107920</v>
      </c>
      <c r="E12" s="1">
        <f>SUM(B12:D12)</f>
        <v>11279300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총괄표</vt:lpstr>
      <vt:lpstr>세입내역</vt:lpstr>
      <vt:lpstr>세출내역</vt:lpstr>
      <vt:lpstr>Sheet1</vt:lpstr>
    </vt:vector>
  </TitlesOfParts>
  <Company>ExTra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user</cp:lastModifiedBy>
  <cp:lastPrinted>2014-11-27T06:57:28Z</cp:lastPrinted>
  <dcterms:created xsi:type="dcterms:W3CDTF">2008-10-30T10:06:54Z</dcterms:created>
  <dcterms:modified xsi:type="dcterms:W3CDTF">2014-11-27T06:57:55Z</dcterms:modified>
</cp:coreProperties>
</file>