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4895" windowHeight="7935" activeTab="1"/>
  </bookViews>
  <sheets>
    <sheet name="총괄표" sheetId="1" r:id="rId1"/>
    <sheet name="세입내역" sheetId="2" r:id="rId2"/>
    <sheet name="세출내역" sheetId="4" r:id="rId3"/>
  </sheets>
  <calcPr calcId="124519"/>
</workbook>
</file>

<file path=xl/calcChain.xml><?xml version="1.0" encoding="utf-8"?>
<calcChain xmlns="http://schemas.openxmlformats.org/spreadsheetml/2006/main">
  <c r="D9" i="2"/>
  <c r="D8" s="1"/>
  <c r="D25" s="1"/>
  <c r="D21"/>
  <c r="D22"/>
  <c r="D17" i="4"/>
  <c r="E25" i="2"/>
  <c r="P32" i="4"/>
  <c r="P15"/>
  <c r="D11" s="1"/>
  <c r="P23"/>
  <c r="D23" s="1"/>
  <c r="D12" i="1"/>
  <c r="E46" i="4"/>
  <c r="K15" i="1" s="1"/>
  <c r="L15" s="1"/>
  <c r="D46" i="4"/>
  <c r="F47"/>
  <c r="E6"/>
  <c r="D81"/>
  <c r="J18" i="1" s="1"/>
  <c r="J17" s="1"/>
  <c r="F84" i="4"/>
  <c r="E83"/>
  <c r="E82"/>
  <c r="F14" i="2"/>
  <c r="E13" i="1"/>
  <c r="F13" s="1"/>
  <c r="D83" i="4" l="1"/>
  <c r="F83" s="1"/>
  <c r="D82"/>
  <c r="F82" s="1"/>
  <c r="J20" i="1"/>
  <c r="F12" i="2"/>
  <c r="F13"/>
  <c r="E12" i="1"/>
  <c r="F12" s="1"/>
  <c r="E31" i="4"/>
  <c r="E48"/>
  <c r="E45" s="1"/>
  <c r="F81" l="1"/>
  <c r="P71"/>
  <c r="P64"/>
  <c r="P50"/>
  <c r="P61"/>
  <c r="P63"/>
  <c r="D80"/>
  <c r="D79" s="1"/>
  <c r="P77"/>
  <c r="P78"/>
  <c r="P76"/>
  <c r="D75"/>
  <c r="F75" s="1"/>
  <c r="K16" i="1"/>
  <c r="K14" s="1"/>
  <c r="D74" i="4"/>
  <c r="F74" s="1"/>
  <c r="P73"/>
  <c r="D73" s="1"/>
  <c r="F73" s="1"/>
  <c r="K19" i="1" l="1"/>
  <c r="K18"/>
  <c r="D76" i="4"/>
  <c r="F76" s="1"/>
  <c r="F80"/>
  <c r="J19" i="1"/>
  <c r="E79" i="4"/>
  <c r="F79" s="1"/>
  <c r="P69"/>
  <c r="P56"/>
  <c r="P57"/>
  <c r="P58"/>
  <c r="P59"/>
  <c r="P60"/>
  <c r="P62"/>
  <c r="P49"/>
  <c r="D49" s="1"/>
  <c r="E42"/>
  <c r="P44"/>
  <c r="D44" s="1"/>
  <c r="F43"/>
  <c r="E27"/>
  <c r="P30"/>
  <c r="D30" s="1"/>
  <c r="F30" s="1"/>
  <c r="D16"/>
  <c r="F16" s="1"/>
  <c r="K11" i="1"/>
  <c r="P39" i="4"/>
  <c r="P40"/>
  <c r="P37"/>
  <c r="P38"/>
  <c r="P36"/>
  <c r="D36" s="1"/>
  <c r="P35"/>
  <c r="D34" s="1"/>
  <c r="F34" s="1"/>
  <c r="F33"/>
  <c r="D32"/>
  <c r="F32" s="1"/>
  <c r="F11"/>
  <c r="F23"/>
  <c r="P29"/>
  <c r="D29" s="1"/>
  <c r="F29" s="1"/>
  <c r="P28"/>
  <c r="D28" s="1"/>
  <c r="F28" s="1"/>
  <c r="P20"/>
  <c r="P19"/>
  <c r="P18"/>
  <c r="P17"/>
  <c r="E20" i="1"/>
  <c r="E19" s="1"/>
  <c r="E18"/>
  <c r="E15"/>
  <c r="D15"/>
  <c r="D14" s="1"/>
  <c r="E11"/>
  <c r="E10" s="1"/>
  <c r="D20"/>
  <c r="D19" s="1"/>
  <c r="F19" i="2"/>
  <c r="D18" i="1"/>
  <c r="F24" i="2"/>
  <c r="F20"/>
  <c r="F17"/>
  <c r="F23"/>
  <c r="F7"/>
  <c r="E9" i="1"/>
  <c r="E8" s="1"/>
  <c r="D9"/>
  <c r="D8" s="1"/>
  <c r="D39" i="4" l="1"/>
  <c r="K10" i="1"/>
  <c r="E5" i="4"/>
  <c r="K17" i="1"/>
  <c r="L17" s="1"/>
  <c r="L18"/>
  <c r="F15" i="2"/>
  <c r="L19" i="1"/>
  <c r="F21" i="2"/>
  <c r="K9" i="1"/>
  <c r="E41" i="4"/>
  <c r="K13" i="1"/>
  <c r="K12" s="1"/>
  <c r="P55" i="4"/>
  <c r="P68"/>
  <c r="L20" i="1"/>
  <c r="F20"/>
  <c r="F18"/>
  <c r="F49" i="4"/>
  <c r="D11" i="1"/>
  <c r="D10" s="1"/>
  <c r="F11" i="2"/>
  <c r="F44" i="4"/>
  <c r="D42"/>
  <c r="D27"/>
  <c r="F36"/>
  <c r="F17"/>
  <c r="F39"/>
  <c r="F19" i="1"/>
  <c r="F18" i="2"/>
  <c r="E17" i="1"/>
  <c r="F22" i="2"/>
  <c r="F16"/>
  <c r="F10"/>
  <c r="D17" i="1"/>
  <c r="F6" i="2"/>
  <c r="E14" i="1"/>
  <c r="E21" s="1"/>
  <c r="F9"/>
  <c r="F8"/>
  <c r="D50" i="4" l="1"/>
  <c r="J13" i="1"/>
  <c r="L13" s="1"/>
  <c r="D41" i="4"/>
  <c r="K8" i="1"/>
  <c r="K21" s="1"/>
  <c r="E85" i="4"/>
  <c r="F25" i="2"/>
  <c r="F27" i="4"/>
  <c r="J10" i="1"/>
  <c r="L10" s="1"/>
  <c r="D21"/>
  <c r="F21" s="1"/>
  <c r="F42" i="4"/>
  <c r="F41" s="1"/>
  <c r="D31"/>
  <c r="J11" i="1" s="1"/>
  <c r="L11" s="1"/>
  <c r="F17"/>
  <c r="F14"/>
  <c r="F15"/>
  <c r="F5" i="2"/>
  <c r="F8"/>
  <c r="F9"/>
  <c r="F11" i="1"/>
  <c r="J12" l="1"/>
  <c r="L12" s="1"/>
  <c r="F50" i="4"/>
  <c r="D48"/>
  <c r="D45" s="1"/>
  <c r="F31"/>
  <c r="F10" i="1"/>
  <c r="J16" l="1"/>
  <c r="J14" s="1"/>
  <c r="F48" i="4"/>
  <c r="F46"/>
  <c r="F45"/>
  <c r="L16" i="1" l="1"/>
  <c r="L14"/>
  <c r="P9" i="4"/>
  <c r="P8"/>
  <c r="P7"/>
  <c r="D7" l="1"/>
  <c r="F7" s="1"/>
  <c r="D6" l="1"/>
  <c r="J9" i="1" l="1"/>
  <c r="L9" s="1"/>
  <c r="D5" i="4"/>
  <c r="D85" s="1"/>
  <c r="F85"/>
  <c r="J8" i="1"/>
  <c r="J21" s="1"/>
  <c r="L21" s="1"/>
  <c r="F6" i="4"/>
  <c r="F5"/>
  <c r="L8" i="1" l="1"/>
</calcChain>
</file>

<file path=xl/sharedStrings.xml><?xml version="1.0" encoding="utf-8"?>
<sst xmlns="http://schemas.openxmlformats.org/spreadsheetml/2006/main" count="519" uniqueCount="210">
  <si>
    <t>(1) 세입ㆍ세출 예산 총괄</t>
    <phoneticPr fontId="1" type="noConversion"/>
  </si>
  <si>
    <t>세입총괄</t>
    <phoneticPr fontId="1" type="noConversion"/>
  </si>
  <si>
    <t>과목</t>
    <phoneticPr fontId="1" type="noConversion"/>
  </si>
  <si>
    <t>원</t>
    <phoneticPr fontId="1" type="noConversion"/>
  </si>
  <si>
    <t>×</t>
    <phoneticPr fontId="1" type="noConversion"/>
  </si>
  <si>
    <t>=</t>
    <phoneticPr fontId="1" type="noConversion"/>
  </si>
  <si>
    <t>과       목</t>
    <phoneticPr fontId="1" type="noConversion"/>
  </si>
  <si>
    <t>관       항       목</t>
    <phoneticPr fontId="1" type="noConversion"/>
  </si>
  <si>
    <t>산     출     내     역</t>
    <phoneticPr fontId="1" type="noConversion"/>
  </si>
  <si>
    <t>(단위 : 원)</t>
    <phoneticPr fontId="1" type="noConversion"/>
  </si>
  <si>
    <t>(2) 세입내역</t>
    <phoneticPr fontId="1" type="noConversion"/>
  </si>
  <si>
    <t>(3) 세출내역</t>
    <phoneticPr fontId="1" type="noConversion"/>
  </si>
  <si>
    <t>세출총괄</t>
    <phoneticPr fontId="1" type="noConversion"/>
  </si>
  <si>
    <t>세입총계</t>
    <phoneticPr fontId="1" type="noConversion"/>
  </si>
  <si>
    <t>세출총계</t>
    <phoneticPr fontId="1" type="noConversion"/>
  </si>
  <si>
    <t>원</t>
    <phoneticPr fontId="1" type="noConversion"/>
  </si>
  <si>
    <t>03 사업비</t>
    <phoneticPr fontId="1" type="noConversion"/>
  </si>
  <si>
    <t>33 사업비</t>
    <phoneticPr fontId="1" type="noConversion"/>
  </si>
  <si>
    <t>=</t>
    <phoneticPr fontId="1" type="noConversion"/>
  </si>
  <si>
    <t>×</t>
    <phoneticPr fontId="1" type="noConversion"/>
  </si>
  <si>
    <t>*건강보험 :</t>
    <phoneticPr fontId="1" type="noConversion"/>
  </si>
  <si>
    <t>*요양보험 :</t>
    <phoneticPr fontId="1" type="noConversion"/>
  </si>
  <si>
    <t>*국민연금 :</t>
    <phoneticPr fontId="1" type="noConversion"/>
  </si>
  <si>
    <t>*고용보험 :</t>
    <phoneticPr fontId="1" type="noConversion"/>
  </si>
  <si>
    <t>*산재보험 :</t>
    <phoneticPr fontId="1" type="noConversion"/>
  </si>
  <si>
    <t>%</t>
    <phoneticPr fontId="1" type="noConversion"/>
  </si>
  <si>
    <t>전입금</t>
    <phoneticPr fontId="1" type="noConversion"/>
  </si>
  <si>
    <t>잡수입</t>
    <phoneticPr fontId="1" type="noConversion"/>
  </si>
  <si>
    <t>사무비</t>
    <phoneticPr fontId="1" type="noConversion"/>
  </si>
  <si>
    <t>인건비</t>
    <phoneticPr fontId="1" type="noConversion"/>
  </si>
  <si>
    <t>운영비</t>
    <phoneticPr fontId="1" type="noConversion"/>
  </si>
  <si>
    <t>재산조성비</t>
    <phoneticPr fontId="1" type="noConversion"/>
  </si>
  <si>
    <t>시설비</t>
    <phoneticPr fontId="1" type="noConversion"/>
  </si>
  <si>
    <t>사업비</t>
    <phoneticPr fontId="1" type="noConversion"/>
  </si>
  <si>
    <t>관항</t>
    <phoneticPr fontId="1" type="noConversion"/>
  </si>
  <si>
    <t>=</t>
    <phoneticPr fontId="1" type="noConversion"/>
  </si>
  <si>
    <t>원</t>
    <phoneticPr fontId="1" type="noConversion"/>
  </si>
  <si>
    <t>×</t>
    <phoneticPr fontId="1" type="noConversion"/>
  </si>
  <si>
    <t>월</t>
    <phoneticPr fontId="1" type="noConversion"/>
  </si>
  <si>
    <t>213
시설장비유지비</t>
    <phoneticPr fontId="1" type="noConversion"/>
  </si>
  <si>
    <t xml:space="preserve">＊센터장 : </t>
    <phoneticPr fontId="1" type="noConversion"/>
  </si>
  <si>
    <t>＊사회복지사 :</t>
    <phoneticPr fontId="1" type="noConversion"/>
  </si>
  <si>
    <t>＊사무원 :</t>
    <phoneticPr fontId="1" type="noConversion"/>
  </si>
  <si>
    <t>원</t>
    <phoneticPr fontId="1" type="noConversion"/>
  </si>
  <si>
    <t>월</t>
    <phoneticPr fontId="1" type="noConversion"/>
  </si>
  <si>
    <t>1명</t>
    <phoneticPr fontId="1" type="noConversion"/>
  </si>
  <si>
    <t>1명</t>
    <phoneticPr fontId="1" type="noConversion"/>
  </si>
  <si>
    <t>개월</t>
    <phoneticPr fontId="1" type="noConversion"/>
  </si>
  <si>
    <t>＊협회비 :</t>
    <phoneticPr fontId="1" type="noConversion"/>
  </si>
  <si>
    <t>회</t>
    <phoneticPr fontId="1" type="noConversion"/>
  </si>
  <si>
    <t>=</t>
    <phoneticPr fontId="1" type="noConversion"/>
  </si>
  <si>
    <t>*기관운영비 :</t>
    <phoneticPr fontId="1" type="noConversion"/>
  </si>
  <si>
    <t>원</t>
    <phoneticPr fontId="1" type="noConversion"/>
  </si>
  <si>
    <t>명</t>
    <phoneticPr fontId="1" type="noConversion"/>
  </si>
  <si>
    <t>개월</t>
    <phoneticPr fontId="1" type="noConversion"/>
  </si>
  <si>
    <t>업무추진비</t>
    <phoneticPr fontId="1" type="noConversion"/>
  </si>
  <si>
    <t>보조금 수입</t>
    <phoneticPr fontId="1" type="noConversion"/>
  </si>
  <si>
    <t>경상보조금수입</t>
    <phoneticPr fontId="1" type="noConversion"/>
  </si>
  <si>
    <t>후원금수입</t>
    <phoneticPr fontId="1" type="noConversion"/>
  </si>
  <si>
    <t>증감(A-B)</t>
    <phoneticPr fontId="1" type="noConversion"/>
  </si>
  <si>
    <t>예산액(A)</t>
    <phoneticPr fontId="1" type="noConversion"/>
  </si>
  <si>
    <t>전년도예산액(B)</t>
    <phoneticPr fontId="1" type="noConversion"/>
  </si>
  <si>
    <t>*목욕서비스 :</t>
    <phoneticPr fontId="1" type="noConversion"/>
  </si>
  <si>
    <t>원</t>
    <phoneticPr fontId="1" type="noConversion"/>
  </si>
  <si>
    <t>×</t>
  </si>
  <si>
    <t>*여가활동서비스 :</t>
    <phoneticPr fontId="1" type="noConversion"/>
  </si>
  <si>
    <t>원</t>
    <phoneticPr fontId="1" type="noConversion"/>
  </si>
  <si>
    <t>=</t>
    <phoneticPr fontId="1" type="noConversion"/>
  </si>
  <si>
    <t>*명절보너스 :</t>
    <phoneticPr fontId="1" type="noConversion"/>
  </si>
  <si>
    <t>*여름휴가비 :</t>
    <phoneticPr fontId="1" type="noConversion"/>
  </si>
  <si>
    <t>*퇴직적립금 :</t>
    <phoneticPr fontId="1" type="noConversion"/>
  </si>
  <si>
    <t>21 시설비</t>
    <phoneticPr fontId="1" type="noConversion"/>
  </si>
  <si>
    <t>원</t>
    <phoneticPr fontId="1" type="noConversion"/>
  </si>
  <si>
    <t>*시설장비유지비</t>
    <phoneticPr fontId="1" type="noConversion"/>
  </si>
  <si>
    <t>×</t>
    <phoneticPr fontId="1" type="noConversion"/>
  </si>
  <si>
    <t>후원자 :</t>
    <phoneticPr fontId="1" type="noConversion"/>
  </si>
  <si>
    <t>02 재산조성비</t>
    <phoneticPr fontId="1" type="noConversion"/>
  </si>
  <si>
    <t>후원금수입</t>
    <phoneticPr fontId="1" type="noConversion"/>
  </si>
  <si>
    <t>이월금</t>
    <phoneticPr fontId="1" type="noConversion"/>
  </si>
  <si>
    <t>*지정후원금</t>
    <phoneticPr fontId="1" type="noConversion"/>
  </si>
  <si>
    <t>원</t>
    <phoneticPr fontId="1" type="noConversion"/>
  </si>
  <si>
    <t>*예금이자</t>
    <phoneticPr fontId="1" type="noConversion"/>
  </si>
  <si>
    <t>*법인회계전입금 :</t>
    <phoneticPr fontId="1" type="noConversion"/>
  </si>
  <si>
    <t>*기타잡수입</t>
    <phoneticPr fontId="1" type="noConversion"/>
  </si>
  <si>
    <t>*이월금</t>
    <phoneticPr fontId="1" type="noConversion"/>
  </si>
  <si>
    <t>3명</t>
    <phoneticPr fontId="1" type="noConversion"/>
  </si>
  <si>
    <t>회</t>
    <phoneticPr fontId="1" type="noConversion"/>
  </si>
  <si>
    <t>*복리후생비</t>
    <phoneticPr fontId="1" type="noConversion"/>
  </si>
  <si>
    <t>×</t>
    <phoneticPr fontId="1" type="noConversion"/>
  </si>
  <si>
    <t>*가계보조수당:</t>
    <phoneticPr fontId="1" type="noConversion"/>
  </si>
  <si>
    <t>*교통/급식수당:</t>
    <phoneticPr fontId="1" type="noConversion"/>
  </si>
  <si>
    <t>*:사회복지사수당</t>
    <phoneticPr fontId="1" type="noConversion"/>
  </si>
  <si>
    <t>*가족수당:</t>
    <phoneticPr fontId="1" type="noConversion"/>
  </si>
  <si>
    <t>3명</t>
    <phoneticPr fontId="1" type="noConversion"/>
  </si>
  <si>
    <t>월</t>
  </si>
  <si>
    <t xml:space="preserve">*종사자수당: </t>
    <phoneticPr fontId="1" type="noConversion"/>
  </si>
  <si>
    <t>*회의비 :</t>
    <phoneticPr fontId="1" type="noConversion"/>
  </si>
  <si>
    <t>＊교육여비(출장비) :</t>
    <phoneticPr fontId="1" type="noConversion"/>
  </si>
  <si>
    <t>회</t>
    <phoneticPr fontId="1" type="noConversion"/>
  </si>
  <si>
    <t>＊사무용품비, 집기구입비, 인쇄비, 수수료 등</t>
    <phoneticPr fontId="1" type="noConversion"/>
  </si>
  <si>
    <t>* 전화요금,우편발송비용,기타 등</t>
    <phoneticPr fontId="1" type="noConversion"/>
  </si>
  <si>
    <t>＊기타보험, 연회비 :</t>
    <phoneticPr fontId="1" type="noConversion"/>
  </si>
  <si>
    <t>＊차량유류비 :</t>
    <phoneticPr fontId="1" type="noConversion"/>
  </si>
  <si>
    <t>＊차량보험비 :</t>
    <phoneticPr fontId="1" type="noConversion"/>
  </si>
  <si>
    <t>*차량세금/관리비 :</t>
    <phoneticPr fontId="1" type="noConversion"/>
  </si>
  <si>
    <t>센터장 :</t>
    <phoneticPr fontId="1" type="noConversion"/>
  </si>
  <si>
    <t xml:space="preserve"> </t>
    <phoneticPr fontId="1" type="noConversion"/>
  </si>
  <si>
    <t>사후관리(조의금) :</t>
    <phoneticPr fontId="1" type="noConversion"/>
  </si>
  <si>
    <t>*일상생활지원</t>
    <phoneticPr fontId="1" type="noConversion"/>
  </si>
  <si>
    <t>*밑반찬 지원 :</t>
    <phoneticPr fontId="1" type="noConversion"/>
  </si>
  <si>
    <t>*명절․생신서비스  :</t>
    <phoneticPr fontId="1" type="noConversion"/>
  </si>
  <si>
    <t>*주거환경 개선지원</t>
    <phoneticPr fontId="1" type="noConversion"/>
  </si>
  <si>
    <t>*도배서비스 :</t>
    <phoneticPr fontId="1" type="noConversion"/>
  </si>
  <si>
    <t>*전기수리서비스 :</t>
    <phoneticPr fontId="1" type="noConversion"/>
  </si>
  <si>
    <t>*보일러수리서비스 :</t>
    <phoneticPr fontId="1" type="noConversion"/>
  </si>
  <si>
    <t>*편의시설개보수 :</t>
    <phoneticPr fontId="1" type="noConversion"/>
  </si>
  <si>
    <t>*장판교체서비스 :</t>
    <phoneticPr fontId="1" type="noConversion"/>
  </si>
  <si>
    <t>*방역서비스 :</t>
    <phoneticPr fontId="1" type="noConversion"/>
  </si>
  <si>
    <t>*변기수리서비스 :</t>
    <phoneticPr fontId="1" type="noConversion"/>
  </si>
  <si>
    <t>*집수리서비스 :</t>
    <phoneticPr fontId="1" type="noConversion"/>
  </si>
  <si>
    <t>*여가활동 지원</t>
    <phoneticPr fontId="1" type="noConversion"/>
  </si>
  <si>
    <t>*나들이서비스 :</t>
    <phoneticPr fontId="1" type="noConversion"/>
  </si>
  <si>
    <t>*문화체험서비스 :</t>
    <phoneticPr fontId="1" type="noConversion"/>
  </si>
  <si>
    <t>*지역사회 자원개발</t>
    <phoneticPr fontId="1" type="noConversion"/>
  </si>
  <si>
    <t>*건강관리 지원</t>
    <phoneticPr fontId="1" type="noConversion"/>
  </si>
  <si>
    <t>*간호지원,  재활서비스 :</t>
    <phoneticPr fontId="1" type="noConversion"/>
  </si>
  <si>
    <t>*후원․결연서비스 :</t>
    <phoneticPr fontId="1" type="noConversion"/>
  </si>
  <si>
    <t>*냉․난방기지원서비스 :</t>
    <phoneticPr fontId="1" type="noConversion"/>
  </si>
  <si>
    <t>110명</t>
    <phoneticPr fontId="1" type="noConversion"/>
  </si>
  <si>
    <t>50명</t>
    <phoneticPr fontId="1" type="noConversion"/>
  </si>
  <si>
    <t>40명</t>
    <phoneticPr fontId="1" type="noConversion"/>
  </si>
  <si>
    <t>30명</t>
    <phoneticPr fontId="1" type="noConversion"/>
  </si>
  <si>
    <t>10명</t>
    <phoneticPr fontId="1" type="noConversion"/>
  </si>
  <si>
    <t>*위기 지원 서비스 :</t>
    <phoneticPr fontId="1" type="noConversion"/>
  </si>
  <si>
    <t>*자원봉사자 활동, 교육, 관리
- 사례관리팀, 자원봉사자 운영 :</t>
    <phoneticPr fontId="1" type="noConversion"/>
  </si>
  <si>
    <t>예비비</t>
    <phoneticPr fontId="1" type="noConversion"/>
  </si>
  <si>
    <t>*홍보비(판촉물, 현수막, 전단지, 홍보 대상자 관리 등) :</t>
    <phoneticPr fontId="1" type="noConversion"/>
  </si>
  <si>
    <t>*직원교육</t>
    <phoneticPr fontId="1" type="noConversion"/>
  </si>
  <si>
    <t>*운영위원회</t>
    <phoneticPr fontId="1" type="noConversion"/>
  </si>
  <si>
    <t>*사업평가</t>
    <phoneticPr fontId="1" type="noConversion"/>
  </si>
  <si>
    <t>*예비비 :</t>
    <phoneticPr fontId="1" type="noConversion"/>
  </si>
  <si>
    <t>*김장서비스 :</t>
    <phoneticPr fontId="1" type="noConversion"/>
  </si>
  <si>
    <t>계</t>
    <phoneticPr fontId="1" type="noConversion"/>
  </si>
  <si>
    <t>04 보조금 수입</t>
    <phoneticPr fontId="1" type="noConversion"/>
  </si>
  <si>
    <t>41 보조금 수입</t>
    <phoneticPr fontId="1" type="noConversion"/>
  </si>
  <si>
    <t>411
경상보조금 수입</t>
    <phoneticPr fontId="1" type="noConversion"/>
  </si>
  <si>
    <t>05 후원금 수입</t>
    <phoneticPr fontId="1" type="noConversion"/>
  </si>
  <si>
    <t>51 후원금수입</t>
    <phoneticPr fontId="1" type="noConversion"/>
  </si>
  <si>
    <t>512
비지정후원금</t>
    <phoneticPr fontId="1" type="noConversion"/>
  </si>
  <si>
    <t>511
지정후원금</t>
    <phoneticPr fontId="1" type="noConversion"/>
  </si>
  <si>
    <t xml:space="preserve">08 전입금 </t>
    <phoneticPr fontId="1" type="noConversion"/>
  </si>
  <si>
    <t>81 전입금</t>
    <phoneticPr fontId="1" type="noConversion"/>
  </si>
  <si>
    <t>811 법인전입금</t>
    <phoneticPr fontId="1" type="noConversion"/>
  </si>
  <si>
    <t>10 잡수입</t>
    <phoneticPr fontId="1" type="noConversion"/>
  </si>
  <si>
    <t>101 잡수입</t>
    <phoneticPr fontId="1" type="noConversion"/>
  </si>
  <si>
    <t>1013 기타잡수입</t>
    <phoneticPr fontId="1" type="noConversion"/>
  </si>
  <si>
    <t>1012 기타예금이자수입</t>
    <phoneticPr fontId="1" type="noConversion"/>
  </si>
  <si>
    <t>09 이월금</t>
    <phoneticPr fontId="1" type="noConversion"/>
  </si>
  <si>
    <t>91 이월금</t>
    <phoneticPr fontId="1" type="noConversion"/>
  </si>
  <si>
    <t>911 전년도이월금</t>
    <phoneticPr fontId="1" type="noConversion"/>
  </si>
  <si>
    <t>01 사무비</t>
    <phoneticPr fontId="1" type="noConversion"/>
  </si>
  <si>
    <t>11 인건비</t>
    <phoneticPr fontId="1" type="noConversion"/>
  </si>
  <si>
    <t>111 급여</t>
    <phoneticPr fontId="1" type="noConversion"/>
  </si>
  <si>
    <t>117 
기타후생경비</t>
    <phoneticPr fontId="1" type="noConversion"/>
  </si>
  <si>
    <t>115
퇴직적립금</t>
    <phoneticPr fontId="1" type="noConversion"/>
  </si>
  <si>
    <t>116
사회보험부담금</t>
    <phoneticPr fontId="1" type="noConversion"/>
  </si>
  <si>
    <t>114
제수당</t>
    <phoneticPr fontId="1" type="noConversion"/>
  </si>
  <si>
    <t>12 업무추진비</t>
    <phoneticPr fontId="1" type="noConversion"/>
  </si>
  <si>
    <t>121
기관운영비</t>
    <phoneticPr fontId="1" type="noConversion"/>
  </si>
  <si>
    <t>122
직책보조비</t>
    <phoneticPr fontId="1" type="noConversion"/>
  </si>
  <si>
    <t>123
회의비</t>
    <phoneticPr fontId="1" type="noConversion"/>
  </si>
  <si>
    <t>13 운영비</t>
    <phoneticPr fontId="1" type="noConversion"/>
  </si>
  <si>
    <t>131 여비</t>
    <phoneticPr fontId="1" type="noConversion"/>
  </si>
  <si>
    <t>132
수용비및수수료</t>
    <phoneticPr fontId="1" type="noConversion"/>
  </si>
  <si>
    <t>133
공공요금</t>
    <phoneticPr fontId="1" type="noConversion"/>
  </si>
  <si>
    <t>134
제세공과금</t>
    <phoneticPr fontId="1" type="noConversion"/>
  </si>
  <si>
    <t>212 자산취득비</t>
    <phoneticPr fontId="1" type="noConversion"/>
  </si>
  <si>
    <t>08 예비비</t>
    <phoneticPr fontId="1" type="noConversion"/>
  </si>
  <si>
    <t>81 예비비</t>
    <phoneticPr fontId="1" type="noConversion"/>
  </si>
  <si>
    <t>811 예비비</t>
    <phoneticPr fontId="1" type="noConversion"/>
  </si>
  <si>
    <t>07 차입금</t>
    <phoneticPr fontId="1" type="noConversion"/>
  </si>
  <si>
    <t>71 차입금</t>
    <phoneticPr fontId="1" type="noConversion"/>
  </si>
  <si>
    <t>712 기타차입금</t>
    <phoneticPr fontId="1" type="noConversion"/>
  </si>
  <si>
    <t>*차입금</t>
    <phoneticPr fontId="1" type="noConversion"/>
  </si>
  <si>
    <t>05 상환금</t>
    <phoneticPr fontId="1" type="noConversion"/>
  </si>
  <si>
    <t>51 부채상환금</t>
    <phoneticPr fontId="1" type="noConversion"/>
  </si>
  <si>
    <t>511 원금상환금</t>
    <phoneticPr fontId="1" type="noConversion"/>
  </si>
  <si>
    <t>*원금상환금 :</t>
    <phoneticPr fontId="1" type="noConversion"/>
  </si>
  <si>
    <t>31 운영비</t>
    <phoneticPr fontId="1" type="noConversion"/>
  </si>
  <si>
    <t>319 연료비</t>
    <phoneticPr fontId="1" type="noConversion"/>
  </si>
  <si>
    <t>보일러 난방시설 :</t>
    <phoneticPr fontId="1" type="noConversion"/>
  </si>
  <si>
    <t>운영비</t>
    <phoneticPr fontId="1" type="noConversion"/>
  </si>
  <si>
    <t>부채상환금</t>
    <phoneticPr fontId="1" type="noConversion"/>
  </si>
  <si>
    <t>상환금</t>
    <phoneticPr fontId="1" type="noConversion"/>
  </si>
  <si>
    <t>차입금</t>
    <phoneticPr fontId="1" type="noConversion"/>
  </si>
  <si>
    <t>차입금</t>
    <phoneticPr fontId="1" type="noConversion"/>
  </si>
  <si>
    <t>(재가노인지원서비스)</t>
    <phoneticPr fontId="1" type="noConversion"/>
  </si>
  <si>
    <t>335
사례관리사업비</t>
    <phoneticPr fontId="1" type="noConversion"/>
  </si>
  <si>
    <t>336
예방적 사업비</t>
    <phoneticPr fontId="1" type="noConversion"/>
  </si>
  <si>
    <t>337
사회안전망
구축사업비</t>
    <phoneticPr fontId="1" type="noConversion"/>
  </si>
  <si>
    <t>338
자원봉사자
양성사업비</t>
    <phoneticPr fontId="1" type="noConversion"/>
  </si>
  <si>
    <t>339
홍보사업비</t>
    <phoneticPr fontId="1" type="noConversion"/>
  </si>
  <si>
    <t>340
기타사업비</t>
    <phoneticPr fontId="1" type="noConversion"/>
  </si>
  <si>
    <t>135 차량비</t>
    <phoneticPr fontId="1" type="noConversion"/>
  </si>
  <si>
    <t>*책상 기타 자산취득비</t>
    <phoneticPr fontId="1" type="noConversion"/>
  </si>
  <si>
    <t>*운영비                     30,000,000 × 4분기             =           120,000,000            
*종사자수당           120,000원 × 3명 × 12월            =              4,320,000</t>
    <phoneticPr fontId="1" type="noConversion"/>
  </si>
  <si>
    <t>90명</t>
    <phoneticPr fontId="1" type="noConversion"/>
  </si>
  <si>
    <t>*사용자산재보험 :</t>
    <phoneticPr fontId="1" type="noConversion"/>
  </si>
  <si>
    <t xml:space="preserve"> </t>
    <phoneticPr fontId="1" type="noConversion"/>
  </si>
  <si>
    <t>2013년도 세입ㆍ세출 예산서</t>
    <phoneticPr fontId="1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</si>
</sst>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#,##0_ "/>
    <numFmt numFmtId="177" formatCode="#,##0_);[Red]\(#,##0\)"/>
    <numFmt numFmtId="178" formatCode="#/##"/>
  </numFmts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0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9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</cellStyleXfs>
  <cellXfs count="378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7" fontId="0" fillId="0" borderId="1" xfId="0" applyNumberFormat="1" applyBorder="1">
      <alignment vertical="center"/>
    </xf>
    <xf numFmtId="0" fontId="0" fillId="0" borderId="11" xfId="0" applyBorder="1">
      <alignment vertical="center"/>
    </xf>
    <xf numFmtId="176" fontId="0" fillId="0" borderId="11" xfId="0" applyNumberFormat="1" applyBorder="1">
      <alignment vertical="center"/>
    </xf>
    <xf numFmtId="0" fontId="0" fillId="0" borderId="8" xfId="0" applyBorder="1">
      <alignment vertical="center"/>
    </xf>
    <xf numFmtId="176" fontId="0" fillId="0" borderId="9" xfId="0" applyNumberFormat="1" applyBorder="1">
      <alignment vertical="center"/>
    </xf>
    <xf numFmtId="0" fontId="0" fillId="0" borderId="12" xfId="0" applyBorder="1">
      <alignment vertical="center"/>
    </xf>
    <xf numFmtId="176" fontId="0" fillId="0" borderId="13" xfId="0" applyNumberFormat="1" applyBorder="1">
      <alignment vertical="center"/>
    </xf>
    <xf numFmtId="0" fontId="0" fillId="0" borderId="13" xfId="0" applyBorder="1">
      <alignment vertical="center"/>
    </xf>
    <xf numFmtId="0" fontId="2" fillId="0" borderId="9" xfId="0" applyFont="1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5" xfId="0" applyBorder="1">
      <alignment vertical="center"/>
    </xf>
    <xf numFmtId="0" fontId="0" fillId="0" borderId="24" xfId="0" applyBorder="1">
      <alignment vertical="center"/>
    </xf>
    <xf numFmtId="0" fontId="0" fillId="0" borderId="11" xfId="0" applyFill="1" applyBorder="1">
      <alignment vertical="center"/>
    </xf>
    <xf numFmtId="0" fontId="3" fillId="0" borderId="0" xfId="0" applyFont="1">
      <alignment vertical="center"/>
    </xf>
    <xf numFmtId="176" fontId="7" fillId="0" borderId="0" xfId="0" applyNumberFormat="1" applyFont="1">
      <alignment vertical="center"/>
    </xf>
    <xf numFmtId="0" fontId="7" fillId="0" borderId="0" xfId="0" applyFont="1">
      <alignment vertical="center"/>
    </xf>
    <xf numFmtId="0" fontId="6" fillId="0" borderId="29" xfId="0" applyFont="1" applyBorder="1">
      <alignment vertical="center"/>
    </xf>
    <xf numFmtId="176" fontId="6" fillId="0" borderId="29" xfId="0" applyNumberFormat="1" applyFont="1" applyBorder="1">
      <alignment vertical="center"/>
    </xf>
    <xf numFmtId="0" fontId="6" fillId="0" borderId="35" xfId="0" applyFont="1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0" xfId="0" applyFill="1" applyBorder="1">
      <alignment vertical="center"/>
    </xf>
    <xf numFmtId="0" fontId="0" fillId="0" borderId="5" xfId="0" applyBorder="1" applyAlignment="1">
      <alignment vertical="center"/>
    </xf>
    <xf numFmtId="0" fontId="0" fillId="0" borderId="9" xfId="0" applyFill="1" applyBorder="1">
      <alignment vertical="center"/>
    </xf>
    <xf numFmtId="0" fontId="2" fillId="0" borderId="9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NumberFormat="1" applyFont="1" applyFill="1" applyBorder="1">
      <alignment vertical="center"/>
    </xf>
    <xf numFmtId="0" fontId="0" fillId="0" borderId="13" xfId="0" applyFill="1" applyBorder="1">
      <alignment vertical="center"/>
    </xf>
    <xf numFmtId="0" fontId="0" fillId="0" borderId="45" xfId="0" applyBorder="1" applyAlignment="1">
      <alignment vertical="center" wrapText="1"/>
    </xf>
    <xf numFmtId="0" fontId="0" fillId="0" borderId="0" xfId="0" applyFont="1">
      <alignment vertical="center"/>
    </xf>
    <xf numFmtId="176" fontId="0" fillId="0" borderId="1" xfId="0" applyNumberFormat="1" applyBorder="1">
      <alignment vertical="center"/>
    </xf>
    <xf numFmtId="0" fontId="7" fillId="0" borderId="17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right" vertical="center" wrapText="1"/>
    </xf>
    <xf numFmtId="0" fontId="7" fillId="0" borderId="52" xfId="0" applyFont="1" applyBorder="1" applyAlignment="1">
      <alignment horizontal="center" vertical="center"/>
    </xf>
    <xf numFmtId="0" fontId="7" fillId="0" borderId="58" xfId="0" applyFont="1" applyBorder="1" applyAlignment="1">
      <alignment horizontal="center" vertical="center"/>
    </xf>
    <xf numFmtId="0" fontId="0" fillId="0" borderId="6" xfId="0" applyBorder="1">
      <alignment vertical="center"/>
    </xf>
    <xf numFmtId="176" fontId="7" fillId="0" borderId="47" xfId="0" applyNumberFormat="1" applyFont="1" applyBorder="1" applyAlignment="1">
      <alignment horizontal="right" vertical="center"/>
    </xf>
    <xf numFmtId="176" fontId="7" fillId="0" borderId="2" xfId="0" applyNumberFormat="1" applyFont="1" applyBorder="1" applyAlignment="1">
      <alignment horizontal="right" vertical="center" wrapText="1"/>
    </xf>
    <xf numFmtId="177" fontId="0" fillId="0" borderId="0" xfId="0" applyNumberFormat="1" applyBorder="1" applyAlignment="1">
      <alignment vertical="center"/>
    </xf>
    <xf numFmtId="176" fontId="7" fillId="0" borderId="0" xfId="0" applyNumberFormat="1" applyFont="1" applyBorder="1" applyAlignment="1">
      <alignment horizontal="right" vertical="center" wrapText="1"/>
    </xf>
    <xf numFmtId="41" fontId="0" fillId="0" borderId="0" xfId="1" applyFont="1">
      <alignment vertical="center"/>
    </xf>
    <xf numFmtId="0" fontId="0" fillId="0" borderId="49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177" fontId="0" fillId="0" borderId="3" xfId="0" applyNumberFormat="1" applyBorder="1">
      <alignment vertical="center"/>
    </xf>
    <xf numFmtId="177" fontId="0" fillId="0" borderId="48" xfId="0" applyNumberFormat="1" applyBorder="1" applyAlignment="1">
      <alignment vertical="center"/>
    </xf>
    <xf numFmtId="177" fontId="0" fillId="0" borderId="9" xfId="0" applyNumberForma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9" xfId="0" applyBorder="1">
      <alignment vertical="center"/>
    </xf>
    <xf numFmtId="0" fontId="0" fillId="0" borderId="0" xfId="0" applyBorder="1">
      <alignment vertical="center"/>
    </xf>
    <xf numFmtId="0" fontId="0" fillId="0" borderId="9" xfId="0" applyNumberFormat="1" applyBorder="1">
      <alignment vertical="center"/>
    </xf>
    <xf numFmtId="177" fontId="0" fillId="0" borderId="2" xfId="0" applyNumberFormat="1" applyBorder="1">
      <alignment vertical="center"/>
    </xf>
    <xf numFmtId="176" fontId="0" fillId="0" borderId="2" xfId="0" applyNumberFormat="1" applyBorder="1">
      <alignment vertical="center"/>
    </xf>
    <xf numFmtId="3" fontId="0" fillId="0" borderId="9" xfId="0" applyNumberFormat="1" applyBorder="1">
      <alignment vertical="center"/>
    </xf>
    <xf numFmtId="0" fontId="2" fillId="0" borderId="13" xfId="0" applyFont="1" applyBorder="1">
      <alignment vertical="center"/>
    </xf>
    <xf numFmtId="177" fontId="0" fillId="0" borderId="13" xfId="0" applyNumberFormat="1" applyBorder="1" applyAlignment="1">
      <alignment vertical="center"/>
    </xf>
    <xf numFmtId="0" fontId="5" fillId="0" borderId="11" xfId="0" applyFont="1" applyFill="1" applyBorder="1">
      <alignment vertical="center"/>
    </xf>
    <xf numFmtId="0" fontId="0" fillId="0" borderId="7" xfId="0" applyBorder="1" applyAlignment="1">
      <alignment vertical="center" wrapText="1"/>
    </xf>
    <xf numFmtId="0" fontId="0" fillId="0" borderId="2" xfId="0" applyBorder="1">
      <alignment vertical="center"/>
    </xf>
    <xf numFmtId="0" fontId="0" fillId="0" borderId="20" xfId="0" applyBorder="1" applyAlignment="1">
      <alignment vertical="center"/>
    </xf>
    <xf numFmtId="176" fontId="0" fillId="0" borderId="4" xfId="0" applyNumberFormat="1" applyBorder="1">
      <alignment vertical="center"/>
    </xf>
    <xf numFmtId="176" fontId="7" fillId="0" borderId="4" xfId="0" applyNumberFormat="1" applyFont="1" applyBorder="1" applyAlignment="1">
      <alignment horizontal="right" vertical="center" wrapText="1"/>
    </xf>
    <xf numFmtId="177" fontId="7" fillId="0" borderId="4" xfId="0" applyNumberFormat="1" applyFont="1" applyBorder="1" applyAlignment="1">
      <alignment horizontal="right" vertical="center" wrapText="1"/>
    </xf>
    <xf numFmtId="0" fontId="0" fillId="0" borderId="19" xfId="0" applyBorder="1" applyAlignment="1">
      <alignment vertical="center"/>
    </xf>
    <xf numFmtId="0" fontId="0" fillId="0" borderId="66" xfId="0" applyBorder="1">
      <alignment vertical="center"/>
    </xf>
    <xf numFmtId="176" fontId="0" fillId="0" borderId="66" xfId="0" applyNumberFormat="1" applyBorder="1">
      <alignment vertical="center"/>
    </xf>
    <xf numFmtId="0" fontId="0" fillId="0" borderId="67" xfId="0" applyBorder="1">
      <alignment vertical="center"/>
    </xf>
    <xf numFmtId="176" fontId="6" fillId="0" borderId="0" xfId="0" applyNumberFormat="1" applyFont="1" applyBorder="1" applyAlignment="1">
      <alignment horizontal="right" vertical="center"/>
    </xf>
    <xf numFmtId="0" fontId="0" fillId="0" borderId="66" xfId="0" applyFill="1" applyBorder="1">
      <alignment vertical="center"/>
    </xf>
    <xf numFmtId="0" fontId="7" fillId="0" borderId="68" xfId="0" applyFont="1" applyBorder="1" applyAlignment="1">
      <alignment horizontal="center" vertical="center"/>
    </xf>
    <xf numFmtId="177" fontId="0" fillId="0" borderId="4" xfId="0" applyNumberFormat="1" applyBorder="1">
      <alignment vertical="center"/>
    </xf>
    <xf numFmtId="0" fontId="0" fillId="0" borderId="74" xfId="0" applyBorder="1">
      <alignment vertical="center"/>
    </xf>
    <xf numFmtId="176" fontId="0" fillId="0" borderId="74" xfId="0" applyNumberFormat="1" applyBorder="1">
      <alignment vertical="center"/>
    </xf>
    <xf numFmtId="0" fontId="0" fillId="0" borderId="77" xfId="0" applyBorder="1">
      <alignment vertical="center"/>
    </xf>
    <xf numFmtId="0" fontId="0" fillId="0" borderId="0" xfId="0" applyBorder="1" applyAlignment="1">
      <alignment vertical="center" wrapText="1"/>
    </xf>
    <xf numFmtId="10" fontId="0" fillId="0" borderId="13" xfId="0" applyNumberFormat="1" applyBorder="1">
      <alignment vertical="center"/>
    </xf>
    <xf numFmtId="176" fontId="7" fillId="0" borderId="64" xfId="0" applyNumberFormat="1" applyFont="1" applyBorder="1" applyAlignment="1">
      <alignment horizontal="right" vertical="center"/>
    </xf>
    <xf numFmtId="0" fontId="7" fillId="0" borderId="23" xfId="0" applyFont="1" applyBorder="1" applyAlignment="1">
      <alignment vertical="center"/>
    </xf>
    <xf numFmtId="176" fontId="7" fillId="0" borderId="4" xfId="0" applyNumberFormat="1" applyFont="1" applyBorder="1" applyAlignment="1">
      <alignment horizontal="right" vertical="center" wrapText="1"/>
    </xf>
    <xf numFmtId="0" fontId="11" fillId="0" borderId="82" xfId="0" applyFont="1" applyBorder="1" applyAlignment="1">
      <alignment horizontal="center" vertical="center"/>
    </xf>
    <xf numFmtId="0" fontId="11" fillId="0" borderId="74" xfId="0" applyFont="1" applyBorder="1" applyAlignment="1">
      <alignment horizontal="center" vertical="center"/>
    </xf>
    <xf numFmtId="0" fontId="11" fillId="0" borderId="77" xfId="0" applyFont="1" applyBorder="1" applyAlignment="1">
      <alignment horizontal="center" vertical="center"/>
    </xf>
    <xf numFmtId="0" fontId="0" fillId="0" borderId="83" xfId="0" applyBorder="1">
      <alignment vertical="center"/>
    </xf>
    <xf numFmtId="177" fontId="7" fillId="2" borderId="76" xfId="0" applyNumberFormat="1" applyFont="1" applyFill="1" applyBorder="1" applyAlignment="1">
      <alignment horizontal="right" vertical="center" wrapText="1"/>
    </xf>
    <xf numFmtId="177" fontId="0" fillId="2" borderId="76" xfId="0" applyNumberFormat="1" applyFill="1" applyBorder="1">
      <alignment vertical="center"/>
    </xf>
    <xf numFmtId="177" fontId="7" fillId="2" borderId="28" xfId="0" applyNumberFormat="1" applyFont="1" applyFill="1" applyBorder="1" applyAlignment="1">
      <alignment horizontal="right" vertical="center" wrapText="1"/>
    </xf>
    <xf numFmtId="3" fontId="0" fillId="0" borderId="5" xfId="0" applyNumberFormat="1" applyBorder="1">
      <alignment vertical="center"/>
    </xf>
    <xf numFmtId="178" fontId="0" fillId="0" borderId="0" xfId="0" applyNumberFormat="1" applyFill="1" applyBorder="1">
      <alignment vertical="center"/>
    </xf>
    <xf numFmtId="0" fontId="0" fillId="0" borderId="6" xfId="0" applyBorder="1" applyAlignment="1">
      <alignment vertical="center"/>
    </xf>
    <xf numFmtId="3" fontId="0" fillId="0" borderId="11" xfId="0" applyNumberFormat="1" applyBorder="1" applyAlignment="1">
      <alignment vertical="center"/>
    </xf>
    <xf numFmtId="176" fontId="7" fillId="0" borderId="2" xfId="0" applyNumberFormat="1" applyFont="1" applyBorder="1" applyAlignment="1">
      <alignment horizontal="right" vertical="center" wrapText="1"/>
    </xf>
    <xf numFmtId="176" fontId="0" fillId="0" borderId="2" xfId="0" applyNumberFormat="1" applyBorder="1" applyAlignment="1">
      <alignment vertical="center"/>
    </xf>
    <xf numFmtId="177" fontId="7" fillId="0" borderId="2" xfId="0" applyNumberFormat="1" applyFont="1" applyBorder="1" applyAlignment="1">
      <alignment horizontal="right" vertical="center" wrapText="1"/>
    </xf>
    <xf numFmtId="0" fontId="6" fillId="0" borderId="74" xfId="0" applyFont="1" applyBorder="1">
      <alignment vertical="center"/>
    </xf>
    <xf numFmtId="176" fontId="6" fillId="0" borderId="74" xfId="0" applyNumberFormat="1" applyFont="1" applyBorder="1">
      <alignment vertical="center"/>
    </xf>
    <xf numFmtId="0" fontId="6" fillId="0" borderId="77" xfId="0" applyFont="1" applyBorder="1">
      <alignment vertical="center"/>
    </xf>
    <xf numFmtId="0" fontId="0" fillId="0" borderId="87" xfId="0" applyBorder="1">
      <alignment vertical="center"/>
    </xf>
    <xf numFmtId="3" fontId="0" fillId="3" borderId="15" xfId="0" applyNumberFormat="1" applyFill="1" applyBorder="1" applyAlignment="1">
      <alignment horizontal="center" vertical="center" wrapText="1"/>
    </xf>
    <xf numFmtId="177" fontId="0" fillId="3" borderId="15" xfId="0" applyNumberFormat="1" applyFill="1" applyBorder="1" applyAlignment="1">
      <alignment horizontal="center" vertical="center" wrapText="1"/>
    </xf>
    <xf numFmtId="176" fontId="0" fillId="3" borderId="15" xfId="0" applyNumberFormat="1" applyFill="1" applyBorder="1" applyAlignment="1">
      <alignment horizontal="center" vertical="center" wrapText="1"/>
    </xf>
    <xf numFmtId="0" fontId="0" fillId="4" borderId="84" xfId="0" applyFill="1" applyBorder="1" applyAlignment="1">
      <alignment horizontal="center" vertical="center" wrapText="1"/>
    </xf>
    <xf numFmtId="0" fontId="0" fillId="4" borderId="44" xfId="0" applyFill="1" applyBorder="1" applyAlignment="1">
      <alignment horizontal="center" vertical="center" wrapText="1"/>
    </xf>
    <xf numFmtId="0" fontId="0" fillId="4" borderId="85" xfId="0" applyFill="1" applyBorder="1" applyAlignment="1">
      <alignment horizontal="center" vertical="center" wrapText="1"/>
    </xf>
    <xf numFmtId="0" fontId="0" fillId="0" borderId="88" xfId="0" applyBorder="1" applyAlignment="1">
      <alignment vertical="center"/>
    </xf>
    <xf numFmtId="0" fontId="0" fillId="5" borderId="11" xfId="0" applyFill="1" applyBorder="1" applyAlignment="1">
      <alignment vertical="center"/>
    </xf>
    <xf numFmtId="0" fontId="0" fillId="5" borderId="7" xfId="0" applyFill="1" applyBorder="1" applyAlignment="1">
      <alignment vertical="center"/>
    </xf>
    <xf numFmtId="0" fontId="7" fillId="5" borderId="23" xfId="0" applyFont="1" applyFill="1" applyBorder="1" applyAlignment="1">
      <alignment vertical="center"/>
    </xf>
    <xf numFmtId="176" fontId="6" fillId="6" borderId="28" xfId="0" applyNumberFormat="1" applyFont="1" applyFill="1" applyBorder="1" applyAlignment="1">
      <alignment horizontal="right" vertical="center"/>
    </xf>
    <xf numFmtId="176" fontId="6" fillId="6" borderId="28" xfId="0" applyNumberFormat="1" applyFont="1" applyFill="1" applyBorder="1">
      <alignment vertical="center"/>
    </xf>
    <xf numFmtId="176" fontId="6" fillId="6" borderId="81" xfId="0" applyNumberFormat="1" applyFont="1" applyFill="1" applyBorder="1">
      <alignment vertical="center"/>
    </xf>
    <xf numFmtId="176" fontId="7" fillId="2" borderId="28" xfId="0" applyNumberFormat="1" applyFont="1" applyFill="1" applyBorder="1" applyAlignment="1">
      <alignment horizontal="right" vertical="center" wrapText="1"/>
    </xf>
    <xf numFmtId="176" fontId="0" fillId="2" borderId="28" xfId="0" applyNumberFormat="1" applyFill="1" applyBorder="1">
      <alignment vertical="center"/>
    </xf>
    <xf numFmtId="176" fontId="7" fillId="2" borderId="76" xfId="0" applyNumberFormat="1" applyFont="1" applyFill="1" applyBorder="1" applyAlignment="1">
      <alignment horizontal="right" vertical="center" wrapText="1"/>
    </xf>
    <xf numFmtId="176" fontId="0" fillId="2" borderId="76" xfId="0" applyNumberFormat="1" applyFill="1" applyBorder="1" applyAlignment="1">
      <alignment vertical="center"/>
    </xf>
    <xf numFmtId="176" fontId="0" fillId="2" borderId="76" xfId="0" applyNumberFormat="1" applyFill="1" applyBorder="1">
      <alignment vertical="center"/>
    </xf>
    <xf numFmtId="176" fontId="6" fillId="5" borderId="61" xfId="0" applyNumberFormat="1" applyFont="1" applyFill="1" applyBorder="1" applyAlignment="1">
      <alignment horizontal="right" vertical="center" wrapText="1"/>
    </xf>
    <xf numFmtId="176" fontId="6" fillId="5" borderId="61" xfId="0" applyNumberFormat="1" applyFont="1" applyFill="1" applyBorder="1" applyAlignment="1">
      <alignment horizontal="right" vertical="center"/>
    </xf>
    <xf numFmtId="176" fontId="14" fillId="5" borderId="1" xfId="0" applyNumberFormat="1" applyFont="1" applyFill="1" applyBorder="1" applyAlignment="1">
      <alignment horizontal="right" vertical="center" wrapText="1"/>
    </xf>
    <xf numFmtId="176" fontId="14" fillId="5" borderId="47" xfId="0" applyNumberFormat="1" applyFont="1" applyFill="1" applyBorder="1" applyAlignment="1">
      <alignment horizontal="right" vertical="center"/>
    </xf>
    <xf numFmtId="176" fontId="6" fillId="5" borderId="1" xfId="0" applyNumberFormat="1" applyFont="1" applyFill="1" applyBorder="1" applyAlignment="1">
      <alignment horizontal="right" vertical="center" wrapText="1"/>
    </xf>
    <xf numFmtId="176" fontId="6" fillId="5" borderId="47" xfId="0" applyNumberFormat="1" applyFont="1" applyFill="1" applyBorder="1" applyAlignment="1">
      <alignment horizontal="right" vertical="center"/>
    </xf>
    <xf numFmtId="177" fontId="6" fillId="2" borderId="56" xfId="0" applyNumberFormat="1" applyFont="1" applyFill="1" applyBorder="1">
      <alignment vertical="center"/>
    </xf>
    <xf numFmtId="176" fontId="6" fillId="2" borderId="56" xfId="0" applyNumberFormat="1" applyFont="1" applyFill="1" applyBorder="1" applyAlignment="1">
      <alignment horizontal="right" vertical="center" wrapText="1"/>
    </xf>
    <xf numFmtId="176" fontId="6" fillId="2" borderId="80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 wrapText="1"/>
    </xf>
    <xf numFmtId="176" fontId="6" fillId="2" borderId="64" xfId="0" applyNumberFormat="1" applyFont="1" applyFill="1" applyBorder="1" applyAlignment="1">
      <alignment horizontal="right" vertical="center"/>
    </xf>
    <xf numFmtId="0" fontId="0" fillId="0" borderId="10" xfId="0" applyBorder="1" applyAlignment="1">
      <alignment vertical="center" wrapText="1"/>
    </xf>
    <xf numFmtId="176" fontId="7" fillId="0" borderId="2" xfId="0" applyNumberFormat="1" applyFont="1" applyBorder="1" applyAlignment="1">
      <alignment horizontal="right" vertical="center" wrapText="1"/>
    </xf>
    <xf numFmtId="0" fontId="0" fillId="0" borderId="37" xfId="0" applyBorder="1" applyAlignment="1">
      <alignment vertical="center" wrapText="1"/>
    </xf>
    <xf numFmtId="177" fontId="0" fillId="0" borderId="2" xfId="0" applyNumberFormat="1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9" xfId="0" applyBorder="1">
      <alignment vertical="center"/>
    </xf>
    <xf numFmtId="0" fontId="0" fillId="0" borderId="21" xfId="0" applyBorder="1">
      <alignment vertical="center"/>
    </xf>
    <xf numFmtId="0" fontId="6" fillId="0" borderId="28" xfId="0" applyFont="1" applyBorder="1" applyAlignment="1">
      <alignment horizontal="center" vertical="center"/>
    </xf>
    <xf numFmtId="0" fontId="0" fillId="0" borderId="74" xfId="0" applyBorder="1" applyAlignment="1">
      <alignment vertical="center"/>
    </xf>
    <xf numFmtId="0" fontId="0" fillId="0" borderId="75" xfId="0" applyBorder="1" applyAlignment="1">
      <alignment vertical="center"/>
    </xf>
    <xf numFmtId="0" fontId="0" fillId="0" borderId="37" xfId="0" applyBorder="1" applyAlignment="1">
      <alignment vertical="center"/>
    </xf>
    <xf numFmtId="0" fontId="0" fillId="0" borderId="8" xfId="0" applyBorder="1" applyAlignment="1">
      <alignment vertical="center" wrapText="1"/>
    </xf>
    <xf numFmtId="0" fontId="0" fillId="0" borderId="20" xfId="0" applyBorder="1" applyAlignment="1">
      <alignment horizontal="left" vertical="center"/>
    </xf>
    <xf numFmtId="0" fontId="0" fillId="0" borderId="73" xfId="0" applyBorder="1" applyAlignment="1">
      <alignment horizontal="left" vertical="center"/>
    </xf>
    <xf numFmtId="0" fontId="6" fillId="0" borderId="27" xfId="0" applyFont="1" applyBorder="1" applyAlignment="1">
      <alignment horizontal="left" vertical="center"/>
    </xf>
    <xf numFmtId="0" fontId="0" fillId="0" borderId="8" xfId="0" applyBorder="1" applyAlignment="1">
      <alignment vertical="center"/>
    </xf>
    <xf numFmtId="0" fontId="0" fillId="0" borderId="21" xfId="0" applyBorder="1" applyAlignment="1">
      <alignment vertical="center"/>
    </xf>
    <xf numFmtId="177" fontId="0" fillId="0" borderId="45" xfId="0" applyNumberFormat="1" applyBorder="1">
      <alignment vertical="center"/>
    </xf>
    <xf numFmtId="176" fontId="0" fillId="0" borderId="45" xfId="0" applyNumberFormat="1" applyBorder="1">
      <alignment vertical="center"/>
    </xf>
    <xf numFmtId="0" fontId="0" fillId="0" borderId="46" xfId="0" applyBorder="1">
      <alignment vertical="center"/>
    </xf>
    <xf numFmtId="176" fontId="0" fillId="0" borderId="46" xfId="0" applyNumberFormat="1" applyBorder="1">
      <alignment vertical="center"/>
    </xf>
    <xf numFmtId="0" fontId="0" fillId="0" borderId="89" xfId="0" applyBorder="1">
      <alignment vertical="center"/>
    </xf>
    <xf numFmtId="0" fontId="6" fillId="6" borderId="36" xfId="0" applyFont="1" applyFill="1" applyBorder="1" applyAlignment="1">
      <alignment horizontal="center" vertical="center"/>
    </xf>
    <xf numFmtId="0" fontId="6" fillId="6" borderId="29" xfId="0" applyFont="1" applyFill="1" applyBorder="1" applyAlignment="1">
      <alignment horizontal="center" vertical="center"/>
    </xf>
    <xf numFmtId="0" fontId="6" fillId="6" borderId="30" xfId="0" applyFont="1" applyFill="1" applyBorder="1" applyAlignment="1">
      <alignment horizontal="center" vertical="center"/>
    </xf>
    <xf numFmtId="3" fontId="0" fillId="0" borderId="13" xfId="0" applyNumberFormat="1" applyBorder="1">
      <alignment vertical="center"/>
    </xf>
    <xf numFmtId="0" fontId="7" fillId="0" borderId="8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7" fillId="0" borderId="19" xfId="0" applyFont="1" applyBorder="1" applyAlignment="1">
      <alignment vertical="center" wrapText="1"/>
    </xf>
    <xf numFmtId="0" fontId="7" fillId="5" borderId="23" xfId="0" applyFont="1" applyFill="1" applyBorder="1" applyAlignment="1">
      <alignment vertical="center"/>
    </xf>
    <xf numFmtId="0" fontId="0" fillId="5" borderId="11" xfId="0" applyFill="1" applyBorder="1" applyAlignment="1">
      <alignment vertical="center"/>
    </xf>
    <xf numFmtId="0" fontId="0" fillId="5" borderId="7" xfId="0" applyFill="1" applyBorder="1" applyAlignment="1">
      <alignment vertical="center"/>
    </xf>
    <xf numFmtId="176" fontId="0" fillId="0" borderId="2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177" fontId="0" fillId="0" borderId="2" xfId="0" applyNumberFormat="1" applyBorder="1" applyAlignment="1">
      <alignment horizontal="center" vertical="center"/>
    </xf>
    <xf numFmtId="177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36" xfId="0" applyBorder="1" applyAlignment="1">
      <alignment vertical="center"/>
    </xf>
    <xf numFmtId="0" fontId="0" fillId="0" borderId="29" xfId="0" applyBorder="1" applyAlignment="1">
      <alignment vertical="center"/>
    </xf>
    <xf numFmtId="0" fontId="0" fillId="0" borderId="30" xfId="0" applyBorder="1" applyAlignment="1">
      <alignment vertical="center"/>
    </xf>
    <xf numFmtId="0" fontId="0" fillId="0" borderId="73" xfId="0" applyBorder="1" applyAlignment="1">
      <alignment vertical="center"/>
    </xf>
    <xf numFmtId="0" fontId="0" fillId="0" borderId="74" xfId="0" applyBorder="1" applyAlignment="1">
      <alignment vertical="center"/>
    </xf>
    <xf numFmtId="0" fontId="0" fillId="0" borderId="75" xfId="0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7" fillId="0" borderId="19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77" fontId="0" fillId="0" borderId="2" xfId="0" applyNumberFormat="1" applyBorder="1" applyAlignment="1">
      <alignment horizontal="center" vertical="center"/>
    </xf>
    <xf numFmtId="177" fontId="0" fillId="0" borderId="3" xfId="0" applyNumberForma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37" xfId="0" applyBorder="1" applyAlignment="1">
      <alignment vertical="center"/>
    </xf>
    <xf numFmtId="0" fontId="0" fillId="0" borderId="65" xfId="0" applyBorder="1" applyAlignment="1">
      <alignment vertical="center"/>
    </xf>
    <xf numFmtId="0" fontId="0" fillId="0" borderId="25" xfId="0" applyBorder="1" applyAlignment="1">
      <alignment vertical="center"/>
    </xf>
    <xf numFmtId="3" fontId="0" fillId="0" borderId="9" xfId="0" applyNumberFormat="1" applyBorder="1" applyAlignment="1">
      <alignment vertical="center"/>
    </xf>
    <xf numFmtId="177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7" fontId="0" fillId="0" borderId="4" xfId="0" applyNumberFormat="1" applyBorder="1" applyAlignment="1">
      <alignment horizontal="center" vertical="center"/>
    </xf>
    <xf numFmtId="0" fontId="0" fillId="0" borderId="0" xfId="0" applyNumberFormat="1" applyBorder="1">
      <alignment vertical="center"/>
    </xf>
    <xf numFmtId="0" fontId="0" fillId="0" borderId="11" xfId="0" applyBorder="1" applyAlignment="1">
      <alignment vertical="center"/>
    </xf>
    <xf numFmtId="177" fontId="0" fillId="3" borderId="4" xfId="0" applyNumberFormat="1" applyFill="1" applyBorder="1" applyAlignment="1">
      <alignment horizontal="center" vertical="center"/>
    </xf>
    <xf numFmtId="176" fontId="0" fillId="3" borderId="4" xfId="0" applyNumberFormat="1" applyFill="1" applyBorder="1" applyAlignment="1">
      <alignment horizontal="center" vertical="center"/>
    </xf>
    <xf numFmtId="177" fontId="0" fillId="2" borderId="1" xfId="0" applyNumberForma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 wrapText="1"/>
    </xf>
    <xf numFmtId="176" fontId="0" fillId="2" borderId="4" xfId="0" applyNumberFormat="1" applyFill="1" applyBorder="1" applyAlignment="1">
      <alignment horizontal="center" vertical="center"/>
    </xf>
    <xf numFmtId="177" fontId="0" fillId="2" borderId="4" xfId="0" applyNumberFormat="1" applyFill="1" applyBorder="1" applyAlignment="1">
      <alignment horizontal="center" vertical="center"/>
    </xf>
    <xf numFmtId="177" fontId="0" fillId="2" borderId="6" xfId="0" applyNumberFormat="1" applyFill="1" applyBorder="1" applyAlignment="1">
      <alignment horizontal="center" vertical="center"/>
    </xf>
    <xf numFmtId="3" fontId="0" fillId="2" borderId="4" xfId="0" applyNumberFormat="1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177" fontId="0" fillId="3" borderId="1" xfId="0" applyNumberFormat="1" applyFill="1" applyBorder="1" applyAlignment="1">
      <alignment horizontal="center" vertical="center"/>
    </xf>
    <xf numFmtId="176" fontId="13" fillId="2" borderId="7" xfId="0" applyNumberFormat="1" applyFont="1" applyFill="1" applyBorder="1" applyAlignment="1">
      <alignment horizontal="center" vertical="center"/>
    </xf>
    <xf numFmtId="177" fontId="13" fillId="2" borderId="1" xfId="0" applyNumberFormat="1" applyFont="1" applyFill="1" applyBorder="1" applyAlignment="1">
      <alignment horizontal="center" vertical="center"/>
    </xf>
    <xf numFmtId="176" fontId="13" fillId="2" borderId="1" xfId="0" applyNumberFormat="1" applyFont="1" applyFill="1" applyBorder="1" applyAlignment="1">
      <alignment horizontal="center" vertical="center"/>
    </xf>
    <xf numFmtId="176" fontId="6" fillId="6" borderId="76" xfId="0" applyNumberFormat="1" applyFont="1" applyFill="1" applyBorder="1" applyAlignment="1">
      <alignment horizontal="center" vertical="center"/>
    </xf>
    <xf numFmtId="0" fontId="0" fillId="0" borderId="24" xfId="0" applyBorder="1" applyAlignment="1">
      <alignment vertical="center"/>
    </xf>
    <xf numFmtId="176" fontId="0" fillId="0" borderId="0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0" fontId="0" fillId="0" borderId="13" xfId="0" applyNumberFormat="1" applyBorder="1">
      <alignment vertical="center"/>
    </xf>
    <xf numFmtId="0" fontId="0" fillId="0" borderId="75" xfId="0" applyBorder="1" applyAlignment="1">
      <alignment horizontal="center" vertical="center"/>
    </xf>
    <xf numFmtId="10" fontId="0" fillId="0" borderId="0" xfId="0" applyNumberFormat="1" applyBorder="1">
      <alignment vertical="center"/>
    </xf>
    <xf numFmtId="41" fontId="0" fillId="0" borderId="11" xfId="1" applyFont="1" applyBorder="1" applyAlignment="1">
      <alignment vertical="center"/>
    </xf>
    <xf numFmtId="0" fontId="0" fillId="0" borderId="18" xfId="0" applyBorder="1" applyAlignment="1">
      <alignment vertical="center"/>
    </xf>
    <xf numFmtId="176" fontId="7" fillId="0" borderId="2" xfId="0" applyNumberFormat="1" applyFont="1" applyBorder="1" applyAlignment="1">
      <alignment vertical="center" wrapText="1"/>
    </xf>
    <xf numFmtId="176" fontId="7" fillId="0" borderId="86" xfId="0" applyNumberFormat="1" applyFont="1" applyBorder="1" applyAlignment="1">
      <alignment vertical="center" wrapText="1"/>
    </xf>
    <xf numFmtId="0" fontId="7" fillId="0" borderId="52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176" fontId="7" fillId="0" borderId="62" xfId="0" applyNumberFormat="1" applyFont="1" applyBorder="1" applyAlignment="1">
      <alignment vertical="center"/>
    </xf>
    <xf numFmtId="0" fontId="0" fillId="0" borderId="32" xfId="0" applyBorder="1">
      <alignment vertical="center"/>
    </xf>
    <xf numFmtId="0" fontId="0" fillId="0" borderId="7" xfId="0" applyBorder="1">
      <alignment vertical="center"/>
    </xf>
    <xf numFmtId="176" fontId="0" fillId="0" borderId="64" xfId="0" applyNumberFormat="1" applyBorder="1">
      <alignment vertical="center"/>
    </xf>
    <xf numFmtId="0" fontId="0" fillId="0" borderId="0" xfId="0" applyNumberFormat="1" applyBorder="1" applyAlignment="1">
      <alignment horizontal="left" vertical="center"/>
    </xf>
    <xf numFmtId="0" fontId="5" fillId="0" borderId="0" xfId="0" applyFont="1" applyFill="1" applyBorder="1">
      <alignment vertical="center"/>
    </xf>
    <xf numFmtId="0" fontId="9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6" fillId="0" borderId="16" xfId="0" applyFont="1" applyBorder="1" applyAlignment="1">
      <alignment vertical="center"/>
    </xf>
    <xf numFmtId="176" fontId="6" fillId="0" borderId="1" xfId="0" applyNumberFormat="1" applyFont="1" applyBorder="1" applyAlignment="1">
      <alignment horizontal="center" vertical="center" wrapText="1"/>
    </xf>
    <xf numFmtId="176" fontId="6" fillId="0" borderId="2" xfId="0" applyNumberFormat="1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0" fontId="6" fillId="0" borderId="62" xfId="0" applyFont="1" applyBorder="1" applyAlignment="1">
      <alignment horizontal="center" vertical="center" wrapText="1"/>
    </xf>
    <xf numFmtId="0" fontId="0" fillId="0" borderId="79" xfId="0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6" borderId="33" xfId="0" applyFont="1" applyFill="1" applyBorder="1" applyAlignment="1">
      <alignment horizontal="center" vertical="center"/>
    </xf>
    <xf numFmtId="0" fontId="6" fillId="6" borderId="28" xfId="0" applyFont="1" applyFill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7" fillId="2" borderId="34" xfId="0" applyFont="1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7" fillId="2" borderId="57" xfId="0" applyFont="1" applyFill="1" applyBorder="1" applyAlignment="1">
      <alignment vertical="center"/>
    </xf>
    <xf numFmtId="0" fontId="0" fillId="2" borderId="54" xfId="0" applyFill="1" applyBorder="1" applyAlignment="1">
      <alignment vertical="center"/>
    </xf>
    <xf numFmtId="0" fontId="0" fillId="2" borderId="55" xfId="0" applyFill="1" applyBorder="1" applyAlignment="1">
      <alignment vertical="center"/>
    </xf>
    <xf numFmtId="0" fontId="7" fillId="5" borderId="53" xfId="0" applyFont="1" applyFill="1" applyBorder="1" applyAlignment="1">
      <alignment vertical="center"/>
    </xf>
    <xf numFmtId="0" fontId="0" fillId="5" borderId="54" xfId="0" applyFill="1" applyBorder="1" applyAlignment="1">
      <alignment vertical="center"/>
    </xf>
    <xf numFmtId="0" fontId="0" fillId="5" borderId="55" xfId="0" applyFill="1" applyBorder="1" applyAlignment="1">
      <alignment vertical="center"/>
    </xf>
    <xf numFmtId="0" fontId="0" fillId="0" borderId="7" xfId="0" applyBorder="1" applyAlignment="1">
      <alignment vertical="center"/>
    </xf>
    <xf numFmtId="0" fontId="7" fillId="5" borderId="23" xfId="0" applyFont="1" applyFill="1" applyBorder="1" applyAlignment="1">
      <alignment vertical="center"/>
    </xf>
    <xf numFmtId="0" fontId="0" fillId="5" borderId="11" xfId="0" applyFill="1" applyBorder="1" applyAlignment="1">
      <alignment vertical="center"/>
    </xf>
    <xf numFmtId="0" fontId="0" fillId="5" borderId="7" xfId="0" applyFill="1" applyBorder="1" applyAlignment="1">
      <alignment vertical="center"/>
    </xf>
    <xf numFmtId="0" fontId="13" fillId="5" borderId="23" xfId="0" applyFont="1" applyFill="1" applyBorder="1" applyAlignment="1">
      <alignment vertical="center"/>
    </xf>
    <xf numFmtId="0" fontId="13" fillId="5" borderId="11" xfId="0" applyFont="1" applyFill="1" applyBorder="1" applyAlignment="1">
      <alignment vertical="center"/>
    </xf>
    <xf numFmtId="0" fontId="13" fillId="5" borderId="7" xfId="0" applyFont="1" applyFill="1" applyBorder="1" applyAlignment="1">
      <alignment vertical="center"/>
    </xf>
    <xf numFmtId="176" fontId="7" fillId="0" borderId="86" xfId="0" applyNumberFormat="1" applyFont="1" applyBorder="1" applyAlignment="1">
      <alignment horizontal="right" vertical="center"/>
    </xf>
    <xf numFmtId="176" fontId="7" fillId="0" borderId="91" xfId="0" applyNumberFormat="1" applyFont="1" applyBorder="1" applyAlignment="1">
      <alignment horizontal="right" vertical="center"/>
    </xf>
    <xf numFmtId="0" fontId="7" fillId="0" borderId="19" xfId="0" applyFont="1" applyBorder="1" applyAlignment="1">
      <alignment horizontal="center" vertical="center"/>
    </xf>
    <xf numFmtId="0" fontId="7" fillId="0" borderId="88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7" fillId="0" borderId="10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176" fontId="7" fillId="0" borderId="2" xfId="0" applyNumberFormat="1" applyFont="1" applyBorder="1" applyAlignment="1">
      <alignment horizontal="right" vertical="center" wrapText="1"/>
    </xf>
    <xf numFmtId="176" fontId="7" fillId="0" borderId="4" xfId="0" applyNumberFormat="1" applyFont="1" applyBorder="1" applyAlignment="1">
      <alignment horizontal="right" vertical="center" wrapText="1"/>
    </xf>
    <xf numFmtId="0" fontId="0" fillId="0" borderId="12" xfId="0" applyBorder="1" applyAlignment="1">
      <alignment vertical="center"/>
    </xf>
    <xf numFmtId="0" fontId="0" fillId="0" borderId="37" xfId="0" applyBorder="1" applyAlignment="1">
      <alignment vertical="center"/>
    </xf>
    <xf numFmtId="177" fontId="6" fillId="0" borderId="15" xfId="0" applyNumberFormat="1" applyFont="1" applyBorder="1" applyAlignment="1">
      <alignment horizontal="center" vertical="center" wrapText="1"/>
    </xf>
    <xf numFmtId="177" fontId="6" fillId="0" borderId="2" xfId="0" applyNumberFormat="1" applyFont="1" applyBorder="1" applyAlignment="1">
      <alignment horizontal="center" vertical="center" wrapText="1"/>
    </xf>
    <xf numFmtId="176" fontId="7" fillId="0" borderId="90" xfId="0" applyNumberFormat="1" applyFont="1" applyBorder="1" applyAlignment="1">
      <alignment horizontal="center" vertical="center" wrapText="1"/>
    </xf>
    <xf numFmtId="176" fontId="7" fillId="0" borderId="46" xfId="0" applyNumberFormat="1" applyFont="1" applyBorder="1" applyAlignment="1">
      <alignment horizontal="center" vertical="center" wrapText="1"/>
    </xf>
    <xf numFmtId="176" fontId="7" fillId="0" borderId="89" xfId="0" applyNumberFormat="1" applyFont="1" applyBorder="1" applyAlignment="1">
      <alignment horizontal="center" vertical="center" wrapText="1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62" xfId="0" applyFont="1" applyBorder="1" applyAlignment="1">
      <alignment horizontal="center" vertical="center"/>
    </xf>
    <xf numFmtId="176" fontId="6" fillId="0" borderId="42" xfId="0" applyNumberFormat="1" applyFont="1" applyBorder="1" applyAlignment="1">
      <alignment horizontal="center" vertical="center" wrapText="1"/>
    </xf>
    <xf numFmtId="176" fontId="0" fillId="0" borderId="3" xfId="0" applyNumberForma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0" fillId="0" borderId="7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84" xfId="0" applyBorder="1" applyAlignment="1">
      <alignment horizontal="center" vertical="center"/>
    </xf>
    <xf numFmtId="0" fontId="0" fillId="0" borderId="85" xfId="0" applyBorder="1" applyAlignment="1">
      <alignment horizontal="center" vertical="center"/>
    </xf>
    <xf numFmtId="0" fontId="0" fillId="0" borderId="44" xfId="0" applyBorder="1" applyAlignment="1">
      <alignment vertical="center"/>
    </xf>
    <xf numFmtId="0" fontId="0" fillId="0" borderId="41" xfId="0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77" fontId="0" fillId="0" borderId="2" xfId="0" applyNumberFormat="1" applyBorder="1" applyAlignment="1">
      <alignment horizontal="center" vertical="center"/>
    </xf>
    <xf numFmtId="177" fontId="0" fillId="0" borderId="3" xfId="0" applyNumberFormat="1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 wrapText="1"/>
    </xf>
    <xf numFmtId="3" fontId="0" fillId="0" borderId="3" xfId="0" applyNumberFormat="1" applyBorder="1" applyAlignment="1">
      <alignment horizontal="center" vertical="center" wrapText="1"/>
    </xf>
    <xf numFmtId="3" fontId="0" fillId="0" borderId="4" xfId="0" applyNumberFormat="1" applyBorder="1" applyAlignment="1">
      <alignment horizontal="center" vertical="center" wrapText="1"/>
    </xf>
    <xf numFmtId="0" fontId="0" fillId="2" borderId="6" xfId="0" applyFill="1" applyBorder="1" applyAlignment="1">
      <alignment vertical="center"/>
    </xf>
    <xf numFmtId="177" fontId="0" fillId="0" borderId="4" xfId="0" applyNumberFormat="1" applyBorder="1" applyAlignment="1">
      <alignment horizontal="center" vertical="center"/>
    </xf>
    <xf numFmtId="0" fontId="0" fillId="2" borderId="6" xfId="0" applyFill="1" applyBorder="1" applyAlignment="1">
      <alignment vertical="center" wrapText="1"/>
    </xf>
    <xf numFmtId="0" fontId="0" fillId="2" borderId="7" xfId="0" applyFill="1" applyBorder="1" applyAlignment="1">
      <alignment vertical="center" wrapText="1"/>
    </xf>
    <xf numFmtId="0" fontId="0" fillId="2" borderId="37" xfId="0" applyFill="1" applyBorder="1" applyAlignment="1">
      <alignment vertical="center"/>
    </xf>
    <xf numFmtId="0" fontId="0" fillId="3" borderId="43" xfId="0" applyFill="1" applyBorder="1" applyAlignment="1">
      <alignment vertical="center" wrapText="1"/>
    </xf>
    <xf numFmtId="0" fontId="0" fillId="3" borderId="44" xfId="0" applyFill="1" applyBorder="1" applyAlignment="1">
      <alignment vertical="center" wrapText="1"/>
    </xf>
    <xf numFmtId="0" fontId="0" fillId="3" borderId="41" xfId="0" applyFill="1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176" fontId="0" fillId="0" borderId="26" xfId="0" applyNumberFormat="1" applyBorder="1" applyAlignment="1">
      <alignment horizontal="center" vertical="center"/>
    </xf>
    <xf numFmtId="0" fontId="6" fillId="6" borderId="73" xfId="0" applyFont="1" applyFill="1" applyBorder="1" applyAlignment="1">
      <alignment horizontal="center" vertical="center"/>
    </xf>
    <xf numFmtId="0" fontId="6" fillId="6" borderId="74" xfId="0" applyFont="1" applyFill="1" applyBorder="1" applyAlignment="1">
      <alignment horizontal="center" vertical="center"/>
    </xf>
    <xf numFmtId="0" fontId="6" fillId="6" borderId="75" xfId="0" applyFont="1" applyFill="1" applyBorder="1" applyAlignment="1">
      <alignment horizontal="center" vertical="center"/>
    </xf>
    <xf numFmtId="0" fontId="0" fillId="0" borderId="4" xfId="0" applyBorder="1" applyAlignment="1">
      <alignment vertical="center" wrapText="1"/>
    </xf>
    <xf numFmtId="176" fontId="0" fillId="0" borderId="4" xfId="0" applyNumberFormat="1" applyBorder="1" applyAlignment="1">
      <alignment horizontal="center" vertical="center"/>
    </xf>
    <xf numFmtId="0" fontId="0" fillId="3" borderId="23" xfId="0" applyFill="1" applyBorder="1" applyAlignment="1">
      <alignment vertical="center"/>
    </xf>
    <xf numFmtId="0" fontId="0" fillId="3" borderId="11" xfId="0" applyFill="1" applyBorder="1" applyAlignment="1">
      <alignment vertical="center"/>
    </xf>
    <xf numFmtId="0" fontId="0" fillId="3" borderId="7" xfId="0" applyFill="1" applyBorder="1" applyAlignment="1">
      <alignment vertical="center"/>
    </xf>
    <xf numFmtId="0" fontId="12" fillId="2" borderId="6" xfId="0" applyFont="1" applyFill="1" applyBorder="1" applyAlignment="1">
      <alignment vertical="center"/>
    </xf>
    <xf numFmtId="0" fontId="12" fillId="2" borderId="7" xfId="0" applyFont="1" applyFill="1" applyBorder="1" applyAlignment="1">
      <alignment vertical="center"/>
    </xf>
    <xf numFmtId="0" fontId="0" fillId="0" borderId="6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3" borderId="25" xfId="0" applyFill="1" applyBorder="1" applyAlignment="1">
      <alignment vertical="center"/>
    </xf>
    <xf numFmtId="0" fontId="0" fillId="3" borderId="0" xfId="0" applyFill="1" applyBorder="1" applyAlignment="1">
      <alignment vertical="center"/>
    </xf>
    <xf numFmtId="0" fontId="0" fillId="3" borderId="63" xfId="0" applyFill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3" fontId="0" fillId="0" borderId="4" xfId="0" applyNumberFormat="1" applyBorder="1" applyAlignment="1">
      <alignment horizontal="center" vertical="center"/>
    </xf>
    <xf numFmtId="177" fontId="0" fillId="0" borderId="26" xfId="0" applyNumberForma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177" fontId="6" fillId="0" borderId="42" xfId="0" applyNumberFormat="1" applyFont="1" applyBorder="1" applyAlignment="1">
      <alignment horizontal="center" vertical="center" wrapText="1"/>
    </xf>
    <xf numFmtId="177" fontId="6" fillId="0" borderId="59" xfId="0" applyNumberFormat="1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6" fillId="0" borderId="60" xfId="0" applyFont="1" applyBorder="1" applyAlignment="1">
      <alignment horizontal="center" vertical="center"/>
    </xf>
    <xf numFmtId="0" fontId="6" fillId="0" borderId="71" xfId="0" applyFont="1" applyBorder="1" applyAlignment="1">
      <alignment horizontal="center" vertical="center"/>
    </xf>
    <xf numFmtId="0" fontId="6" fillId="0" borderId="72" xfId="0" applyFont="1" applyBorder="1" applyAlignment="1">
      <alignment horizontal="center" vertical="center"/>
    </xf>
    <xf numFmtId="0" fontId="6" fillId="0" borderId="69" xfId="0" applyFont="1" applyBorder="1" applyAlignment="1">
      <alignment horizontal="center" vertical="center"/>
    </xf>
    <xf numFmtId="0" fontId="6" fillId="0" borderId="70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176" fontId="0" fillId="0" borderId="59" xfId="0" applyNumberForma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2"/>
  <sheetViews>
    <sheetView zoomScale="80" zoomScaleNormal="80" workbookViewId="0">
      <selection activeCell="L24" sqref="L24"/>
    </sheetView>
  </sheetViews>
  <sheetFormatPr defaultRowHeight="16.5"/>
  <cols>
    <col min="1" max="2" width="8.625" customWidth="1"/>
    <col min="3" max="3" width="8.625" style="37" customWidth="1"/>
    <col min="4" max="6" width="16.625" style="1" customWidth="1"/>
    <col min="7" max="9" width="8.625" customWidth="1"/>
    <col min="10" max="12" width="16.625" style="1" customWidth="1"/>
  </cols>
  <sheetData>
    <row r="1" spans="1:12" ht="26.25">
      <c r="A1" s="241" t="s">
        <v>209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</row>
    <row r="2" spans="1:12">
      <c r="A2" s="261" t="s">
        <v>196</v>
      </c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</row>
    <row r="3" spans="1:12">
      <c r="A3" s="262"/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</row>
    <row r="4" spans="1:12" ht="17.25" thickBot="1">
      <c r="A4" t="s">
        <v>0</v>
      </c>
    </row>
    <row r="5" spans="1:12">
      <c r="A5" s="243" t="s">
        <v>1</v>
      </c>
      <c r="B5" s="244"/>
      <c r="C5" s="244"/>
      <c r="D5" s="244"/>
      <c r="E5" s="244"/>
      <c r="F5" s="244"/>
      <c r="G5" s="245" t="s">
        <v>12</v>
      </c>
      <c r="H5" s="246"/>
      <c r="I5" s="246"/>
      <c r="J5" s="246"/>
      <c r="K5" s="246"/>
      <c r="L5" s="247"/>
    </row>
    <row r="6" spans="1:12">
      <c r="A6" s="258" t="s">
        <v>2</v>
      </c>
      <c r="B6" s="251"/>
      <c r="C6" s="251"/>
      <c r="D6" s="248" t="s">
        <v>60</v>
      </c>
      <c r="E6" s="248" t="s">
        <v>61</v>
      </c>
      <c r="F6" s="254" t="s">
        <v>59</v>
      </c>
      <c r="G6" s="250" t="s">
        <v>2</v>
      </c>
      <c r="H6" s="251"/>
      <c r="I6" s="251"/>
      <c r="J6" s="248" t="s">
        <v>60</v>
      </c>
      <c r="K6" s="248" t="s">
        <v>61</v>
      </c>
      <c r="L6" s="256" t="s">
        <v>59</v>
      </c>
    </row>
    <row r="7" spans="1:12" ht="17.25" thickBot="1">
      <c r="A7" s="259" t="s">
        <v>34</v>
      </c>
      <c r="B7" s="260"/>
      <c r="C7" s="260"/>
      <c r="D7" s="249"/>
      <c r="E7" s="249"/>
      <c r="F7" s="255"/>
      <c r="G7" s="252" t="s">
        <v>34</v>
      </c>
      <c r="H7" s="253"/>
      <c r="I7" s="253"/>
      <c r="J7" s="249"/>
      <c r="K7" s="249"/>
      <c r="L7" s="257"/>
    </row>
    <row r="8" spans="1:12" ht="31.5" customHeight="1" thickTop="1">
      <c r="A8" s="273" t="s">
        <v>56</v>
      </c>
      <c r="B8" s="274"/>
      <c r="C8" s="275"/>
      <c r="D8" s="123">
        <f>D9</f>
        <v>124320000</v>
      </c>
      <c r="E8" s="123">
        <f>E9</f>
        <v>124320000</v>
      </c>
      <c r="F8" s="124">
        <f t="shared" ref="F8:F13" si="0">D8-E8</f>
        <v>0</v>
      </c>
      <c r="G8" s="270" t="s">
        <v>28</v>
      </c>
      <c r="H8" s="271"/>
      <c r="I8" s="272"/>
      <c r="J8" s="129">
        <f>J9+J10+J11</f>
        <v>112487950</v>
      </c>
      <c r="K8" s="130">
        <f>K9+K10+K11</f>
        <v>105757870</v>
      </c>
      <c r="L8" s="131">
        <f t="shared" ref="L8:L14" si="1">J8-K8</f>
        <v>6730080</v>
      </c>
    </row>
    <row r="9" spans="1:12" ht="31.5" customHeight="1">
      <c r="A9" s="39"/>
      <c r="B9" s="265" t="s">
        <v>57</v>
      </c>
      <c r="C9" s="266"/>
      <c r="D9" s="41">
        <f>세입내역!D6</f>
        <v>124320000</v>
      </c>
      <c r="E9" s="41">
        <f>세입내역!E6</f>
        <v>124320000</v>
      </c>
      <c r="F9" s="45">
        <f t="shared" si="0"/>
        <v>0</v>
      </c>
      <c r="G9" s="42"/>
      <c r="H9" s="265" t="s">
        <v>29</v>
      </c>
      <c r="I9" s="266"/>
      <c r="J9" s="3">
        <f>세출내역!D6</f>
        <v>94467950</v>
      </c>
      <c r="K9" s="41">
        <f>세출내역!E6</f>
        <v>89907870</v>
      </c>
      <c r="L9" s="84">
        <f t="shared" si="1"/>
        <v>4560080</v>
      </c>
    </row>
    <row r="10" spans="1:12" ht="31.5" customHeight="1">
      <c r="A10" s="280" t="s">
        <v>77</v>
      </c>
      <c r="B10" s="281"/>
      <c r="C10" s="282"/>
      <c r="D10" s="125">
        <f>D11</f>
        <v>5700000</v>
      </c>
      <c r="E10" s="125">
        <f>E11</f>
        <v>3460000</v>
      </c>
      <c r="F10" s="126">
        <f>D10-E10</f>
        <v>2240000</v>
      </c>
      <c r="G10" s="77"/>
      <c r="H10" s="265" t="s">
        <v>55</v>
      </c>
      <c r="I10" s="276"/>
      <c r="J10" s="3">
        <f>세출내역!D27</f>
        <v>6960000</v>
      </c>
      <c r="K10" s="41">
        <f>세출내역!E27</f>
        <v>5200000</v>
      </c>
      <c r="L10" s="84">
        <f t="shared" si="1"/>
        <v>1760000</v>
      </c>
    </row>
    <row r="11" spans="1:12" ht="31.5" customHeight="1">
      <c r="A11" s="85"/>
      <c r="B11" s="265" t="s">
        <v>58</v>
      </c>
      <c r="C11" s="276"/>
      <c r="D11" s="41">
        <f>세입내역!D8</f>
        <v>5700000</v>
      </c>
      <c r="E11" s="41">
        <f>세입내역!E8</f>
        <v>3460000</v>
      </c>
      <c r="F11" s="45">
        <f t="shared" si="0"/>
        <v>2240000</v>
      </c>
      <c r="G11" s="43"/>
      <c r="H11" s="265" t="s">
        <v>30</v>
      </c>
      <c r="I11" s="266"/>
      <c r="J11" s="3">
        <f>세출내역!D31</f>
        <v>11060000</v>
      </c>
      <c r="K11" s="41">
        <f>세출내역!E31</f>
        <v>10650000</v>
      </c>
      <c r="L11" s="84">
        <f t="shared" si="1"/>
        <v>410000</v>
      </c>
    </row>
    <row r="12" spans="1:12" ht="31.5" customHeight="1">
      <c r="A12" s="277" t="s">
        <v>194</v>
      </c>
      <c r="B12" s="278"/>
      <c r="C12" s="279"/>
      <c r="D12" s="127">
        <f>D13</f>
        <v>0</v>
      </c>
      <c r="E12" s="127">
        <f>E13</f>
        <v>0</v>
      </c>
      <c r="F12" s="128">
        <f t="shared" si="0"/>
        <v>0</v>
      </c>
      <c r="G12" s="267" t="s">
        <v>31</v>
      </c>
      <c r="H12" s="268"/>
      <c r="I12" s="269"/>
      <c r="J12" s="132">
        <f>J13</f>
        <v>740000</v>
      </c>
      <c r="K12" s="132">
        <f>K13</f>
        <v>1440000</v>
      </c>
      <c r="L12" s="133">
        <f t="shared" si="1"/>
        <v>-700000</v>
      </c>
    </row>
    <row r="13" spans="1:12" ht="31.5" customHeight="1">
      <c r="A13" s="39"/>
      <c r="B13" s="185" t="s">
        <v>195</v>
      </c>
      <c r="C13" s="186"/>
      <c r="D13" s="41">
        <v>0</v>
      </c>
      <c r="E13" s="41">
        <f>세입내역!E13</f>
        <v>0</v>
      </c>
      <c r="F13" s="45">
        <f t="shared" si="0"/>
        <v>0</v>
      </c>
      <c r="G13" s="40"/>
      <c r="H13" s="265" t="s">
        <v>32</v>
      </c>
      <c r="I13" s="266"/>
      <c r="J13" s="41">
        <f>세출내역!D42</f>
        <v>740000</v>
      </c>
      <c r="K13" s="41">
        <f>세출내역!E42</f>
        <v>1440000</v>
      </c>
      <c r="L13" s="84">
        <f t="shared" si="1"/>
        <v>-700000</v>
      </c>
    </row>
    <row r="14" spans="1:12" ht="31.5" customHeight="1">
      <c r="A14" s="277" t="s">
        <v>26</v>
      </c>
      <c r="B14" s="278"/>
      <c r="C14" s="279"/>
      <c r="D14" s="127">
        <f>D15</f>
        <v>14000000</v>
      </c>
      <c r="E14" s="127">
        <f>E15</f>
        <v>11840000</v>
      </c>
      <c r="F14" s="128">
        <f t="shared" ref="F14:F15" si="2">D14-E14</f>
        <v>2160000</v>
      </c>
      <c r="G14" s="267" t="s">
        <v>33</v>
      </c>
      <c r="H14" s="268"/>
      <c r="I14" s="269"/>
      <c r="J14" s="132">
        <f>J15+J16</f>
        <v>37970000</v>
      </c>
      <c r="K14" s="132">
        <f>K15+K16</f>
        <v>36750000</v>
      </c>
      <c r="L14" s="133">
        <f t="shared" si="1"/>
        <v>1220000</v>
      </c>
    </row>
    <row r="15" spans="1:12" ht="31.5" customHeight="1">
      <c r="A15" s="285"/>
      <c r="B15" s="287" t="s">
        <v>26</v>
      </c>
      <c r="C15" s="289"/>
      <c r="D15" s="291">
        <f>세입내역!D17</f>
        <v>14000000</v>
      </c>
      <c r="E15" s="291">
        <f>세입내역!E17</f>
        <v>11840000</v>
      </c>
      <c r="F15" s="283">
        <f t="shared" si="2"/>
        <v>2160000</v>
      </c>
      <c r="G15" s="236"/>
      <c r="H15" t="s">
        <v>191</v>
      </c>
      <c r="I15" s="237"/>
      <c r="J15" s="38">
        <v>0</v>
      </c>
      <c r="K15" s="38">
        <f>세출내역!E46</f>
        <v>0</v>
      </c>
      <c r="L15" s="238">
        <f t="shared" ref="L15:L20" si="3">J15-K15</f>
        <v>0</v>
      </c>
    </row>
    <row r="16" spans="1:12" ht="31.5" customHeight="1">
      <c r="A16" s="286"/>
      <c r="B16" s="288"/>
      <c r="C16" s="290"/>
      <c r="D16" s="292"/>
      <c r="E16" s="292"/>
      <c r="F16" s="284"/>
      <c r="G16" s="232"/>
      <c r="H16" s="233" t="s">
        <v>33</v>
      </c>
      <c r="I16" s="234"/>
      <c r="J16" s="230">
        <f>세출내역!D48</f>
        <v>37970000</v>
      </c>
      <c r="K16" s="230">
        <f>세출내역!E48</f>
        <v>36750000</v>
      </c>
      <c r="L16" s="235">
        <f t="shared" si="3"/>
        <v>1220000</v>
      </c>
    </row>
    <row r="17" spans="1:12" ht="31.5" customHeight="1">
      <c r="A17" s="114" t="s">
        <v>27</v>
      </c>
      <c r="B17" s="112"/>
      <c r="C17" s="113"/>
      <c r="D17" s="127">
        <f>D18</f>
        <v>7167950</v>
      </c>
      <c r="E17" s="127">
        <f>E18</f>
        <v>4925480</v>
      </c>
      <c r="F17" s="128">
        <f>D17-E17</f>
        <v>2242470</v>
      </c>
      <c r="G17" s="267" t="s">
        <v>193</v>
      </c>
      <c r="H17" s="268"/>
      <c r="I17" s="269"/>
      <c r="J17" s="132">
        <f>J18</f>
        <v>0</v>
      </c>
      <c r="K17" s="132">
        <f>K18</f>
        <v>0</v>
      </c>
      <c r="L17" s="133">
        <f t="shared" si="3"/>
        <v>0</v>
      </c>
    </row>
    <row r="18" spans="1:12" ht="31.5" customHeight="1">
      <c r="A18" s="187"/>
      <c r="B18" s="188" t="s">
        <v>27</v>
      </c>
      <c r="C18" s="189"/>
      <c r="D18" s="230">
        <f>세입내역!D22</f>
        <v>7167950</v>
      </c>
      <c r="E18" s="230">
        <f>세입내역!E22</f>
        <v>4925480</v>
      </c>
      <c r="F18" s="231">
        <f>D18-E18</f>
        <v>2242470</v>
      </c>
      <c r="G18" s="40"/>
      <c r="H18" s="265" t="s">
        <v>192</v>
      </c>
      <c r="I18" s="266"/>
      <c r="J18" s="41">
        <f>세출내역!D81</f>
        <v>0</v>
      </c>
      <c r="K18" s="41">
        <f>세출내역!E80</f>
        <v>0</v>
      </c>
      <c r="L18" s="84">
        <f t="shared" si="3"/>
        <v>0</v>
      </c>
    </row>
    <row r="19" spans="1:12" ht="31.5" customHeight="1">
      <c r="A19" s="164" t="s">
        <v>78</v>
      </c>
      <c r="B19" s="165"/>
      <c r="C19" s="166"/>
      <c r="D19" s="127">
        <f>D20</f>
        <v>10000</v>
      </c>
      <c r="E19" s="127">
        <f>E20</f>
        <v>10000</v>
      </c>
      <c r="F19" s="128">
        <f t="shared" ref="F19:F20" si="4">D19-E19</f>
        <v>0</v>
      </c>
      <c r="G19" s="267" t="s">
        <v>135</v>
      </c>
      <c r="H19" s="268"/>
      <c r="I19" s="269"/>
      <c r="J19" s="132">
        <f>J20</f>
        <v>0</v>
      </c>
      <c r="K19" s="132">
        <f>K20</f>
        <v>607610</v>
      </c>
      <c r="L19" s="133">
        <f t="shared" si="3"/>
        <v>-607610</v>
      </c>
    </row>
    <row r="20" spans="1:12" ht="31.5" customHeight="1" thickBot="1">
      <c r="A20" s="163"/>
      <c r="B20" s="161" t="s">
        <v>78</v>
      </c>
      <c r="C20" s="162"/>
      <c r="D20" s="230">
        <f>세입내역!D18</f>
        <v>10000</v>
      </c>
      <c r="E20" s="230">
        <f>세입내역!E18</f>
        <v>10000</v>
      </c>
      <c r="F20" s="231">
        <f t="shared" si="4"/>
        <v>0</v>
      </c>
      <c r="G20" s="40"/>
      <c r="H20" s="265" t="s">
        <v>135</v>
      </c>
      <c r="I20" s="266"/>
      <c r="J20" s="41">
        <f>세출내역!D83</f>
        <v>0</v>
      </c>
      <c r="K20" s="41">
        <v>607610</v>
      </c>
      <c r="L20" s="84">
        <f t="shared" si="3"/>
        <v>-607610</v>
      </c>
    </row>
    <row r="21" spans="1:12" ht="31.5" customHeight="1" thickTop="1" thickBot="1">
      <c r="A21" s="157" t="s">
        <v>13</v>
      </c>
      <c r="B21" s="158"/>
      <c r="C21" s="159"/>
      <c r="D21" s="115">
        <f>D8+D10+D14+D17+D19</f>
        <v>151197950</v>
      </c>
      <c r="E21" s="115">
        <f>E8+E10+E12+E14+E17+E19</f>
        <v>144555480</v>
      </c>
      <c r="F21" s="115">
        <f>D21-E21</f>
        <v>6642470</v>
      </c>
      <c r="G21" s="263" t="s">
        <v>14</v>
      </c>
      <c r="H21" s="264"/>
      <c r="I21" s="264"/>
      <c r="J21" s="116">
        <f>J8+J12+J14+J19</f>
        <v>151197950</v>
      </c>
      <c r="K21" s="116">
        <f>K8+K12+K14+K17+K19</f>
        <v>144555480</v>
      </c>
      <c r="L21" s="117">
        <f>J21-K21</f>
        <v>6642470</v>
      </c>
    </row>
    <row r="22" spans="1:12">
      <c r="G22" s="24"/>
      <c r="H22" s="24"/>
      <c r="I22" s="24"/>
      <c r="J22" s="23"/>
      <c r="K22" s="23"/>
      <c r="L22" s="23"/>
    </row>
  </sheetData>
  <mergeCells count="38">
    <mergeCell ref="F15:F16"/>
    <mergeCell ref="A15:A16"/>
    <mergeCell ref="B15:B16"/>
    <mergeCell ref="C15:C16"/>
    <mergeCell ref="D15:D16"/>
    <mergeCell ref="E15:E16"/>
    <mergeCell ref="G12:I12"/>
    <mergeCell ref="H10:I10"/>
    <mergeCell ref="A14:C14"/>
    <mergeCell ref="B11:C11"/>
    <mergeCell ref="A10:C10"/>
    <mergeCell ref="A12:C12"/>
    <mergeCell ref="G14:I14"/>
    <mergeCell ref="G8:I8"/>
    <mergeCell ref="H9:I9"/>
    <mergeCell ref="A8:C8"/>
    <mergeCell ref="B9:C9"/>
    <mergeCell ref="H11:I11"/>
    <mergeCell ref="G21:I21"/>
    <mergeCell ref="H13:I13"/>
    <mergeCell ref="G19:I19"/>
    <mergeCell ref="H20:I20"/>
    <mergeCell ref="G17:I17"/>
    <mergeCell ref="H18:I18"/>
    <mergeCell ref="A1:L1"/>
    <mergeCell ref="A5:F5"/>
    <mergeCell ref="G5:L5"/>
    <mergeCell ref="J6:J7"/>
    <mergeCell ref="K6:K7"/>
    <mergeCell ref="G6:I6"/>
    <mergeCell ref="G7:I7"/>
    <mergeCell ref="F6:F7"/>
    <mergeCell ref="L6:L7"/>
    <mergeCell ref="A6:C6"/>
    <mergeCell ref="A7:C7"/>
    <mergeCell ref="D6:D7"/>
    <mergeCell ref="E6:E7"/>
    <mergeCell ref="A2:L3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I26"/>
  <sheetViews>
    <sheetView tabSelected="1" zoomScale="85" zoomScaleNormal="85" workbookViewId="0">
      <selection activeCell="P17" sqref="P17"/>
    </sheetView>
  </sheetViews>
  <sheetFormatPr defaultRowHeight="16.5"/>
  <cols>
    <col min="3" max="3" width="21.375" customWidth="1"/>
    <col min="4" max="4" width="12.75" style="2" customWidth="1"/>
    <col min="5" max="5" width="14.375" style="2" customWidth="1"/>
    <col min="6" max="6" width="14.125" style="1" customWidth="1"/>
    <col min="7" max="7" width="8.125" customWidth="1"/>
    <col min="8" max="8" width="8.625" style="1" bestFit="1" customWidth="1"/>
    <col min="9" max="9" width="2.875" customWidth="1"/>
    <col min="10" max="10" width="2.125" customWidth="1"/>
    <col min="11" max="11" width="4.125" customWidth="1"/>
    <col min="12" max="13" width="2.875" customWidth="1"/>
    <col min="14" max="14" width="4.125" customWidth="1"/>
    <col min="15" max="15" width="4.5" customWidth="1"/>
    <col min="16" max="16" width="2.875" customWidth="1"/>
    <col min="17" max="17" width="7.25" customWidth="1"/>
    <col min="18" max="18" width="2.875" customWidth="1"/>
    <col min="19" max="19" width="11.625" style="1" bestFit="1" customWidth="1"/>
    <col min="20" max="20" width="2.875" customWidth="1"/>
    <col min="22" max="22" width="13.25" customWidth="1"/>
  </cols>
  <sheetData>
    <row r="1" spans="1:35" ht="20.25">
      <c r="A1" s="22" t="s">
        <v>10</v>
      </c>
    </row>
    <row r="2" spans="1:35" ht="17.25" thickBot="1">
      <c r="S2" s="300" t="s">
        <v>9</v>
      </c>
      <c r="T2" s="301"/>
    </row>
    <row r="3" spans="1:35" ht="37.5" customHeight="1">
      <c r="A3" s="307" t="s">
        <v>6</v>
      </c>
      <c r="B3" s="302"/>
      <c r="C3" s="302"/>
      <c r="D3" s="295" t="s">
        <v>60</v>
      </c>
      <c r="E3" s="295" t="s">
        <v>61</v>
      </c>
      <c r="F3" s="305" t="s">
        <v>59</v>
      </c>
      <c r="G3" s="302" t="s">
        <v>8</v>
      </c>
      <c r="H3" s="302"/>
      <c r="I3" s="302"/>
      <c r="J3" s="302"/>
      <c r="K3" s="302"/>
      <c r="L3" s="302"/>
      <c r="M3" s="302"/>
      <c r="N3" s="302"/>
      <c r="O3" s="302"/>
      <c r="P3" s="302"/>
      <c r="Q3" s="302"/>
      <c r="R3" s="302"/>
      <c r="S3" s="302"/>
      <c r="T3" s="303"/>
    </row>
    <row r="4" spans="1:35" ht="37.5" customHeight="1" thickBot="1">
      <c r="A4" s="259" t="s">
        <v>7</v>
      </c>
      <c r="B4" s="260"/>
      <c r="C4" s="260"/>
      <c r="D4" s="296"/>
      <c r="E4" s="296"/>
      <c r="F4" s="306"/>
      <c r="G4" s="260"/>
      <c r="H4" s="260"/>
      <c r="I4" s="260"/>
      <c r="J4" s="260"/>
      <c r="K4" s="260"/>
      <c r="L4" s="260"/>
      <c r="M4" s="260"/>
      <c r="N4" s="260"/>
      <c r="O4" s="260"/>
      <c r="P4" s="260"/>
      <c r="Q4" s="260"/>
      <c r="R4" s="260"/>
      <c r="S4" s="260"/>
      <c r="T4" s="304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</row>
    <row r="5" spans="1:35" ht="18" thickTop="1" thickBot="1">
      <c r="A5" s="179" t="s">
        <v>143</v>
      </c>
      <c r="B5" s="180"/>
      <c r="C5" s="181"/>
      <c r="D5" s="93">
        <v>124320000</v>
      </c>
      <c r="E5" s="118">
        <v>124320000</v>
      </c>
      <c r="F5" s="119">
        <f t="shared" ref="F5:F25" si="0">D5-E5</f>
        <v>0</v>
      </c>
      <c r="G5" s="308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09"/>
      <c r="T5" s="310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</row>
    <row r="6" spans="1:35" ht="27.75" customHeight="1">
      <c r="A6" s="90"/>
      <c r="B6" s="313" t="s">
        <v>144</v>
      </c>
      <c r="C6" s="314"/>
      <c r="D6" s="70">
        <v>124320000</v>
      </c>
      <c r="E6" s="69">
        <v>124320000</v>
      </c>
      <c r="F6" s="68">
        <f t="shared" si="0"/>
        <v>0</v>
      </c>
      <c r="G6" s="311"/>
      <c r="H6" s="244"/>
      <c r="I6" s="244"/>
      <c r="J6" s="244"/>
      <c r="K6" s="244"/>
      <c r="L6" s="244"/>
      <c r="M6" s="244"/>
      <c r="N6" s="244"/>
      <c r="O6" s="244"/>
      <c r="P6" s="244"/>
      <c r="Q6" s="244"/>
      <c r="R6" s="244"/>
      <c r="S6" s="244"/>
      <c r="T6" s="312"/>
      <c r="U6" s="12"/>
      <c r="V6" s="48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</row>
    <row r="7" spans="1:35" ht="36" customHeight="1" thickBot="1">
      <c r="A7" s="16"/>
      <c r="B7" s="55"/>
      <c r="C7" s="65" t="s">
        <v>145</v>
      </c>
      <c r="D7" s="100">
        <v>124320000</v>
      </c>
      <c r="E7" s="98">
        <v>124320000</v>
      </c>
      <c r="F7" s="99">
        <f t="shared" si="0"/>
        <v>0</v>
      </c>
      <c r="G7" s="297" t="s">
        <v>205</v>
      </c>
      <c r="H7" s="298"/>
      <c r="I7" s="298"/>
      <c r="J7" s="298"/>
      <c r="K7" s="298"/>
      <c r="L7" s="298"/>
      <c r="M7" s="298"/>
      <c r="N7" s="298"/>
      <c r="O7" s="298"/>
      <c r="P7" s="298"/>
      <c r="Q7" s="298"/>
      <c r="R7" s="298"/>
      <c r="S7" s="298"/>
      <c r="T7" s="299"/>
      <c r="U7" s="12"/>
      <c r="V7" s="48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1:35" ht="30.75" customHeight="1" thickBot="1">
      <c r="A8" s="182" t="s">
        <v>146</v>
      </c>
      <c r="B8" s="183"/>
      <c r="C8" s="184"/>
      <c r="D8" s="91">
        <f>D9</f>
        <v>5700000</v>
      </c>
      <c r="E8" s="120">
        <v>3460000</v>
      </c>
      <c r="F8" s="121">
        <f t="shared" si="0"/>
        <v>2240000</v>
      </c>
      <c r="G8" s="87"/>
      <c r="H8" s="88"/>
      <c r="I8" s="88"/>
      <c r="J8" s="88"/>
      <c r="K8" s="88"/>
      <c r="L8" s="88"/>
      <c r="M8" s="88"/>
      <c r="N8" s="88"/>
      <c r="O8" s="88"/>
      <c r="P8" s="88"/>
      <c r="Q8" s="88"/>
      <c r="R8" s="88"/>
      <c r="S8" s="88"/>
      <c r="T8" s="89"/>
      <c r="U8" s="57" t="s">
        <v>106</v>
      </c>
      <c r="V8" s="48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57"/>
      <c r="AH8" s="57"/>
      <c r="AI8" s="57"/>
    </row>
    <row r="9" spans="1:35">
      <c r="A9" s="16"/>
      <c r="B9" s="293" t="s">
        <v>147</v>
      </c>
      <c r="C9" s="294"/>
      <c r="D9" s="78">
        <f>D10+D11</f>
        <v>5700000</v>
      </c>
      <c r="E9" s="86">
        <v>3460000</v>
      </c>
      <c r="F9" s="68">
        <f t="shared" si="0"/>
        <v>2240000</v>
      </c>
      <c r="G9" s="8"/>
      <c r="H9" s="9"/>
      <c r="I9" s="10"/>
      <c r="J9" s="35"/>
      <c r="K9" s="10"/>
      <c r="L9" s="10"/>
      <c r="M9" s="35"/>
      <c r="N9" s="10"/>
      <c r="O9" s="10"/>
      <c r="P9" s="10"/>
      <c r="Q9" s="83"/>
      <c r="R9" s="10"/>
      <c r="S9" s="9"/>
      <c r="T9" s="18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</row>
    <row r="10" spans="1:35" ht="33">
      <c r="A10" s="16"/>
      <c r="B10" s="66"/>
      <c r="C10" s="82" t="s">
        <v>149</v>
      </c>
      <c r="D10" s="59">
        <v>1620000</v>
      </c>
      <c r="E10" s="46">
        <v>1060000</v>
      </c>
      <c r="F10" s="60">
        <f t="shared" si="0"/>
        <v>560000</v>
      </c>
      <c r="G10" s="96" t="s">
        <v>79</v>
      </c>
      <c r="H10" s="206"/>
      <c r="I10" s="206"/>
      <c r="J10" s="206"/>
      <c r="K10" s="206"/>
      <c r="L10" s="206"/>
      <c r="M10" s="206"/>
      <c r="N10" s="206"/>
      <c r="O10" s="206"/>
      <c r="P10" s="206"/>
      <c r="Q10" s="206"/>
      <c r="R10" s="206"/>
      <c r="S10" s="228">
        <v>1620000</v>
      </c>
      <c r="T10" s="229" t="s">
        <v>80</v>
      </c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</row>
    <row r="11" spans="1:35" ht="33.75" thickBot="1">
      <c r="A11" s="16"/>
      <c r="B11" s="66"/>
      <c r="C11" s="36" t="s">
        <v>148</v>
      </c>
      <c r="D11" s="59">
        <v>4080000</v>
      </c>
      <c r="E11" s="135">
        <v>2400000</v>
      </c>
      <c r="F11" s="60">
        <f t="shared" si="0"/>
        <v>1680000</v>
      </c>
      <c r="G11" s="19" t="s">
        <v>75</v>
      </c>
      <c r="H11" s="13">
        <v>10000</v>
      </c>
      <c r="I11" s="57" t="s">
        <v>3</v>
      </c>
      <c r="J11" s="29" t="s">
        <v>4</v>
      </c>
      <c r="K11" s="57">
        <v>34</v>
      </c>
      <c r="L11" s="57" t="s">
        <v>53</v>
      </c>
      <c r="M11" s="29" t="s">
        <v>4</v>
      </c>
      <c r="N11" s="57">
        <v>12</v>
      </c>
      <c r="O11" s="57" t="s">
        <v>47</v>
      </c>
      <c r="P11" s="57"/>
      <c r="Q11" s="227"/>
      <c r="R11" s="57" t="s">
        <v>5</v>
      </c>
      <c r="S11" s="13">
        <v>4080000</v>
      </c>
      <c r="T11" s="20" t="s">
        <v>3</v>
      </c>
    </row>
    <row r="12" spans="1:35" ht="30.75" customHeight="1" thickBot="1">
      <c r="A12" s="148" t="s">
        <v>180</v>
      </c>
      <c r="B12" s="183"/>
      <c r="C12" s="184"/>
      <c r="D12" s="91">
        <v>0</v>
      </c>
      <c r="E12" s="92">
        <v>0</v>
      </c>
      <c r="F12" s="122">
        <f t="shared" si="0"/>
        <v>0</v>
      </c>
      <c r="G12" s="79"/>
      <c r="H12" s="80"/>
      <c r="I12" s="79"/>
      <c r="J12" s="79"/>
      <c r="K12" s="79"/>
      <c r="L12" s="79"/>
      <c r="M12" s="79"/>
      <c r="N12" s="79"/>
      <c r="O12" s="79"/>
      <c r="P12" s="79"/>
      <c r="Q12" s="79"/>
      <c r="R12" s="79"/>
      <c r="S12" s="80"/>
      <c r="T12" s="81"/>
    </row>
    <row r="13" spans="1:35">
      <c r="A13" s="147"/>
      <c r="B13" s="197" t="s">
        <v>181</v>
      </c>
      <c r="C13" s="198"/>
      <c r="D13" s="70">
        <v>0</v>
      </c>
      <c r="E13" s="78">
        <v>0</v>
      </c>
      <c r="F13" s="68">
        <f t="shared" si="0"/>
        <v>0</v>
      </c>
      <c r="G13" s="10"/>
      <c r="H13" s="9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9"/>
      <c r="T13" s="18"/>
    </row>
    <row r="14" spans="1:35" ht="17.25" thickBot="1">
      <c r="A14" s="147"/>
      <c r="B14" s="51"/>
      <c r="C14" s="50" t="s">
        <v>182</v>
      </c>
      <c r="D14" s="53">
        <v>0</v>
      </c>
      <c r="E14" s="52">
        <v>0</v>
      </c>
      <c r="F14" s="38">
        <f t="shared" si="0"/>
        <v>0</v>
      </c>
      <c r="G14" s="4" t="s">
        <v>183</v>
      </c>
      <c r="H14" s="13"/>
      <c r="I14" s="57"/>
      <c r="J14" s="57"/>
      <c r="K14" s="57"/>
      <c r="L14" s="57"/>
      <c r="M14" s="57"/>
      <c r="N14" s="57"/>
      <c r="O14" s="57"/>
      <c r="P14" s="57"/>
      <c r="Q14" s="57"/>
      <c r="R14" s="140" t="s">
        <v>5</v>
      </c>
      <c r="S14" s="13">
        <v>0</v>
      </c>
      <c r="T14" s="20" t="s">
        <v>3</v>
      </c>
    </row>
    <row r="15" spans="1:35" ht="30.75" customHeight="1" thickTop="1" thickBot="1">
      <c r="A15" s="182" t="s">
        <v>150</v>
      </c>
      <c r="B15" s="183"/>
      <c r="C15" s="184"/>
      <c r="D15" s="92">
        <v>14000000</v>
      </c>
      <c r="E15" s="120">
        <v>11840000</v>
      </c>
      <c r="F15" s="122">
        <f t="shared" si="0"/>
        <v>2160000</v>
      </c>
      <c r="G15" s="79"/>
      <c r="H15" s="80"/>
      <c r="I15" s="79"/>
      <c r="J15" s="79"/>
      <c r="K15" s="79"/>
      <c r="L15" s="79"/>
      <c r="M15" s="79"/>
      <c r="N15" s="79"/>
      <c r="O15" s="79"/>
      <c r="P15" s="79"/>
      <c r="Q15" s="79"/>
      <c r="R15" s="79"/>
      <c r="S15" s="80"/>
      <c r="T15" s="81"/>
    </row>
    <row r="16" spans="1:35">
      <c r="A16" s="147"/>
      <c r="B16" s="177" t="s">
        <v>151</v>
      </c>
      <c r="C16" s="138"/>
      <c r="D16" s="78">
        <v>14000000</v>
      </c>
      <c r="E16" s="86">
        <v>11840000</v>
      </c>
      <c r="F16" s="68">
        <f t="shared" si="0"/>
        <v>2160000</v>
      </c>
      <c r="G16" s="10"/>
      <c r="H16" s="9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9"/>
      <c r="T16" s="18"/>
    </row>
    <row r="17" spans="1:20" ht="17.25" thickBot="1">
      <c r="A17" s="147"/>
      <c r="B17" s="66"/>
      <c r="C17" s="171" t="s">
        <v>152</v>
      </c>
      <c r="D17" s="59">
        <v>14000000</v>
      </c>
      <c r="E17" s="135">
        <v>11840000</v>
      </c>
      <c r="F17" s="60">
        <f t="shared" si="0"/>
        <v>2160000</v>
      </c>
      <c r="G17" s="140" t="s">
        <v>82</v>
      </c>
      <c r="H17" s="7"/>
      <c r="I17" s="140"/>
      <c r="J17" s="140"/>
      <c r="K17" s="140"/>
      <c r="L17" s="140"/>
      <c r="M17" s="140"/>
      <c r="N17" s="140"/>
      <c r="O17" s="140"/>
      <c r="P17" s="140"/>
      <c r="Q17" s="140"/>
      <c r="R17" s="140" t="s">
        <v>5</v>
      </c>
      <c r="S17" s="47">
        <v>14000000</v>
      </c>
      <c r="T17" s="141" t="s">
        <v>3</v>
      </c>
    </row>
    <row r="18" spans="1:20" ht="30.75" customHeight="1" thickBot="1">
      <c r="A18" s="148" t="s">
        <v>157</v>
      </c>
      <c r="B18" s="143"/>
      <c r="C18" s="144"/>
      <c r="D18" s="91">
        <v>10000</v>
      </c>
      <c r="E18" s="92">
        <v>10000</v>
      </c>
      <c r="F18" s="122">
        <f t="shared" si="0"/>
        <v>0</v>
      </c>
      <c r="G18" s="79"/>
      <c r="H18" s="80"/>
      <c r="I18" s="79"/>
      <c r="J18" s="79"/>
      <c r="K18" s="79"/>
      <c r="L18" s="79"/>
      <c r="M18" s="79"/>
      <c r="N18" s="79"/>
      <c r="O18" s="79"/>
      <c r="P18" s="79"/>
      <c r="Q18" s="79"/>
      <c r="R18" s="79"/>
      <c r="S18" s="80"/>
      <c r="T18" s="81"/>
    </row>
    <row r="19" spans="1:20" ht="30.75" customHeight="1">
      <c r="A19" s="147"/>
      <c r="B19" s="178" t="s">
        <v>158</v>
      </c>
      <c r="C19" s="145"/>
      <c r="D19" s="70">
        <v>10000</v>
      </c>
      <c r="E19" s="78">
        <v>10000</v>
      </c>
      <c r="F19" s="68">
        <f t="shared" si="0"/>
        <v>0</v>
      </c>
      <c r="G19" s="10"/>
      <c r="H19" s="9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9"/>
      <c r="T19" s="18"/>
    </row>
    <row r="20" spans="1:20" ht="17.25" thickBot="1">
      <c r="A20" s="147"/>
      <c r="B20" s="51"/>
      <c r="C20" s="50" t="s">
        <v>159</v>
      </c>
      <c r="D20" s="53">
        <v>10000</v>
      </c>
      <c r="E20" s="52">
        <v>10000</v>
      </c>
      <c r="F20" s="38">
        <f t="shared" si="0"/>
        <v>0</v>
      </c>
      <c r="G20" s="4" t="s">
        <v>84</v>
      </c>
      <c r="H20" s="13"/>
      <c r="I20" s="57"/>
      <c r="J20" s="57"/>
      <c r="K20" s="57"/>
      <c r="L20" s="57"/>
      <c r="M20" s="57"/>
      <c r="N20" s="57"/>
      <c r="O20" s="57"/>
      <c r="P20" s="57"/>
      <c r="Q20" s="57"/>
      <c r="R20" s="140" t="s">
        <v>5</v>
      </c>
      <c r="S20" s="13">
        <v>10000</v>
      </c>
      <c r="T20" s="20" t="s">
        <v>3</v>
      </c>
    </row>
    <row r="21" spans="1:20" ht="18" thickTop="1" thickBot="1">
      <c r="A21" s="148" t="s">
        <v>153</v>
      </c>
      <c r="B21" s="143"/>
      <c r="C21" s="226"/>
      <c r="D21" s="91">
        <f>D22</f>
        <v>7167950</v>
      </c>
      <c r="E21" s="92">
        <v>4925480</v>
      </c>
      <c r="F21" s="122">
        <f t="shared" si="0"/>
        <v>2242470</v>
      </c>
      <c r="G21" s="79"/>
      <c r="H21" s="80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80"/>
      <c r="T21" s="81"/>
    </row>
    <row r="22" spans="1:20" ht="30.75" customHeight="1">
      <c r="A22" s="147"/>
      <c r="B22" s="178" t="s">
        <v>154</v>
      </c>
      <c r="C22" s="145"/>
      <c r="D22" s="70">
        <f>D23+D24</f>
        <v>7167950</v>
      </c>
      <c r="E22" s="78">
        <v>4925480</v>
      </c>
      <c r="F22" s="68">
        <f t="shared" si="0"/>
        <v>2242470</v>
      </c>
      <c r="G22" s="10"/>
      <c r="H22" s="9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9"/>
      <c r="T22" s="18"/>
    </row>
    <row r="23" spans="1:20">
      <c r="A23" s="147"/>
      <c r="B23" s="51"/>
      <c r="C23" s="146" t="s">
        <v>156</v>
      </c>
      <c r="D23" s="137">
        <v>15000</v>
      </c>
      <c r="E23" s="52">
        <v>15000</v>
      </c>
      <c r="F23" s="60">
        <f t="shared" si="0"/>
        <v>0</v>
      </c>
      <c r="G23" s="140" t="s">
        <v>81</v>
      </c>
      <c r="H23" s="13"/>
      <c r="I23" s="57"/>
      <c r="J23" s="57"/>
      <c r="K23" s="57"/>
      <c r="L23" s="57"/>
      <c r="M23" s="57"/>
      <c r="N23" s="57"/>
      <c r="O23" s="57"/>
      <c r="P23" s="57"/>
      <c r="Q23" s="57"/>
      <c r="R23" s="140" t="s">
        <v>5</v>
      </c>
      <c r="S23" s="13">
        <v>15000</v>
      </c>
      <c r="T23" s="20" t="s">
        <v>3</v>
      </c>
    </row>
    <row r="24" spans="1:20" ht="17.25" thickBot="1">
      <c r="A24" s="147"/>
      <c r="B24" s="51"/>
      <c r="C24" s="146" t="s">
        <v>155</v>
      </c>
      <c r="D24" s="137">
        <v>7152950</v>
      </c>
      <c r="E24" s="152">
        <v>4910480</v>
      </c>
      <c r="F24" s="153">
        <f t="shared" si="0"/>
        <v>2242470</v>
      </c>
      <c r="G24" s="154" t="s">
        <v>83</v>
      </c>
      <c r="H24" s="155"/>
      <c r="I24" s="154"/>
      <c r="J24" s="154"/>
      <c r="K24" s="154"/>
      <c r="L24" s="154"/>
      <c r="M24" s="154"/>
      <c r="N24" s="154"/>
      <c r="O24" s="154"/>
      <c r="P24" s="154"/>
      <c r="Q24" s="154"/>
      <c r="R24" s="154" t="s">
        <v>5</v>
      </c>
      <c r="S24" s="155">
        <v>7152950</v>
      </c>
      <c r="T24" s="156" t="s">
        <v>3</v>
      </c>
    </row>
    <row r="25" spans="1:20" ht="18" thickTop="1" thickBot="1">
      <c r="A25" s="149" t="s">
        <v>13</v>
      </c>
      <c r="B25" s="142"/>
      <c r="C25" s="142"/>
      <c r="D25" s="115">
        <f>D5+D8+D12+D15+D18+D21</f>
        <v>151197950</v>
      </c>
      <c r="E25" s="115">
        <f>E5+E8+E12+E15+E18+E21</f>
        <v>144555480</v>
      </c>
      <c r="F25" s="115">
        <f t="shared" si="0"/>
        <v>6642470</v>
      </c>
      <c r="G25" s="25"/>
      <c r="H25" s="26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6"/>
      <c r="T25" s="27"/>
    </row>
    <row r="26" spans="1:20">
      <c r="C26" s="1"/>
    </row>
  </sheetData>
  <mergeCells count="12">
    <mergeCell ref="B9:C9"/>
    <mergeCell ref="E3:E4"/>
    <mergeCell ref="D3:D4"/>
    <mergeCell ref="G7:T7"/>
    <mergeCell ref="S2:T2"/>
    <mergeCell ref="G3:T4"/>
    <mergeCell ref="F3:F4"/>
    <mergeCell ref="A3:C3"/>
    <mergeCell ref="A4:C4"/>
    <mergeCell ref="G5:T5"/>
    <mergeCell ref="G6:T6"/>
    <mergeCell ref="B6:C6"/>
  </mergeCells>
  <phoneticPr fontId="1" type="noConversion"/>
  <printOptions horizontalCentered="1"/>
  <pageMargins left="0.23622047244094491" right="0.23622047244094491" top="0.55118110236220474" bottom="0.74803149606299213" header="0.31496062992125984" footer="0.31496062992125984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Q94"/>
  <sheetViews>
    <sheetView topLeftCell="A67" zoomScale="85" zoomScaleNormal="85" workbookViewId="0">
      <selection activeCell="H8" sqref="H8"/>
    </sheetView>
  </sheetViews>
  <sheetFormatPr defaultRowHeight="16.5"/>
  <cols>
    <col min="3" max="3" width="13.75" customWidth="1"/>
    <col min="4" max="4" width="13.125" style="2" customWidth="1"/>
    <col min="5" max="5" width="14.375" style="2" customWidth="1"/>
    <col min="6" max="6" width="13.125" style="1" customWidth="1"/>
    <col min="7" max="7" width="16.75" customWidth="1"/>
    <col min="8" max="8" width="12.875" style="1" customWidth="1"/>
    <col min="9" max="10" width="2.875" customWidth="1"/>
    <col min="11" max="11" width="6.25" customWidth="1"/>
    <col min="12" max="12" width="3" customWidth="1"/>
    <col min="13" max="13" width="2.875" customWidth="1"/>
    <col min="14" max="14" width="4.125" customWidth="1"/>
    <col min="15" max="15" width="2.875" customWidth="1"/>
    <col min="16" max="16" width="12.25" style="1" bestFit="1" customWidth="1"/>
    <col min="17" max="17" width="2.875" customWidth="1"/>
  </cols>
  <sheetData>
    <row r="1" spans="1:17" ht="20.25">
      <c r="A1" s="22" t="s">
        <v>11</v>
      </c>
    </row>
    <row r="2" spans="1:17" ht="17.25" thickBot="1">
      <c r="P2" s="300" t="s">
        <v>9</v>
      </c>
      <c r="Q2" s="301"/>
    </row>
    <row r="3" spans="1:17" ht="35.25" customHeight="1">
      <c r="A3" s="243" t="s">
        <v>6</v>
      </c>
      <c r="B3" s="364"/>
      <c r="C3" s="365"/>
      <c r="D3" s="366" t="s">
        <v>60</v>
      </c>
      <c r="E3" s="366" t="s">
        <v>61</v>
      </c>
      <c r="F3" s="305" t="s">
        <v>59</v>
      </c>
      <c r="G3" s="368" t="s">
        <v>8</v>
      </c>
      <c r="H3" s="369"/>
      <c r="I3" s="369"/>
      <c r="J3" s="369"/>
      <c r="K3" s="369"/>
      <c r="L3" s="369"/>
      <c r="M3" s="369"/>
      <c r="N3" s="369"/>
      <c r="O3" s="369"/>
      <c r="P3" s="369"/>
      <c r="Q3" s="370"/>
    </row>
    <row r="4" spans="1:17" ht="35.25" customHeight="1" thickBot="1">
      <c r="A4" s="374" t="s">
        <v>7</v>
      </c>
      <c r="B4" s="375"/>
      <c r="C4" s="376"/>
      <c r="D4" s="367"/>
      <c r="E4" s="367"/>
      <c r="F4" s="377"/>
      <c r="G4" s="371"/>
      <c r="H4" s="372"/>
      <c r="I4" s="372"/>
      <c r="J4" s="372"/>
      <c r="K4" s="372"/>
      <c r="L4" s="372"/>
      <c r="M4" s="372"/>
      <c r="N4" s="372"/>
      <c r="O4" s="372"/>
      <c r="P4" s="372"/>
      <c r="Q4" s="373"/>
    </row>
    <row r="5" spans="1:17" ht="35.25" customHeight="1" thickTop="1">
      <c r="A5" s="355" t="s">
        <v>160</v>
      </c>
      <c r="B5" s="356"/>
      <c r="C5" s="357"/>
      <c r="D5" s="207">
        <f>D6+D27+D31</f>
        <v>112487950</v>
      </c>
      <c r="E5" s="207">
        <f>E6+E27+E31</f>
        <v>105757870</v>
      </c>
      <c r="F5" s="208">
        <f>D5-E5</f>
        <v>6730080</v>
      </c>
      <c r="G5" s="10"/>
      <c r="H5" s="9"/>
      <c r="I5" s="10"/>
      <c r="J5" s="10"/>
      <c r="K5" s="10"/>
      <c r="L5" s="10"/>
      <c r="M5" s="10"/>
      <c r="N5" s="10"/>
      <c r="O5" s="10"/>
      <c r="P5" s="9"/>
      <c r="Q5" s="18"/>
    </row>
    <row r="6" spans="1:17" ht="35.25" customHeight="1">
      <c r="A6" s="15"/>
      <c r="B6" s="330" t="s">
        <v>161</v>
      </c>
      <c r="C6" s="269"/>
      <c r="D6" s="209">
        <f>D7+D23+D16+D17+D11</f>
        <v>94467950</v>
      </c>
      <c r="E6" s="209">
        <f>E7+E23+E16+E17+E11</f>
        <v>89907870</v>
      </c>
      <c r="F6" s="210">
        <f>D6-E6</f>
        <v>4560080</v>
      </c>
      <c r="G6" s="4"/>
      <c r="H6" s="5"/>
      <c r="I6" s="4"/>
      <c r="J6" s="4"/>
      <c r="K6" s="4"/>
      <c r="L6" s="4"/>
      <c r="M6" s="4"/>
      <c r="N6" s="4"/>
      <c r="O6" s="4"/>
      <c r="P6" s="5"/>
      <c r="Q6" s="14"/>
    </row>
    <row r="7" spans="1:17">
      <c r="A7" s="67"/>
      <c r="B7" s="176"/>
      <c r="C7" s="321" t="s">
        <v>162</v>
      </c>
      <c r="D7" s="323">
        <f>P7+P8+P9</f>
        <v>68760000</v>
      </c>
      <c r="E7" s="325">
        <v>65100000</v>
      </c>
      <c r="F7" s="323">
        <f>D7-E7</f>
        <v>3660000</v>
      </c>
      <c r="G7" s="6" t="s">
        <v>40</v>
      </c>
      <c r="H7" s="7">
        <v>3050000</v>
      </c>
      <c r="I7" s="56" t="s">
        <v>3</v>
      </c>
      <c r="J7" s="56" t="s">
        <v>4</v>
      </c>
      <c r="K7" s="58" t="s">
        <v>45</v>
      </c>
      <c r="L7" s="56" t="s">
        <v>37</v>
      </c>
      <c r="M7" s="56">
        <v>12</v>
      </c>
      <c r="N7" s="56" t="s">
        <v>38</v>
      </c>
      <c r="O7" s="56" t="s">
        <v>5</v>
      </c>
      <c r="P7" s="7">
        <f>H7*1*M7</f>
        <v>36600000</v>
      </c>
      <c r="Q7" s="17" t="s">
        <v>3</v>
      </c>
    </row>
    <row r="8" spans="1:17">
      <c r="A8" s="67"/>
      <c r="B8" s="176"/>
      <c r="C8" s="322"/>
      <c r="D8" s="358"/>
      <c r="E8" s="358"/>
      <c r="F8" s="358"/>
      <c r="G8" s="19" t="s">
        <v>41</v>
      </c>
      <c r="H8" s="13">
        <v>1530000</v>
      </c>
      <c r="I8" s="57" t="s">
        <v>3</v>
      </c>
      <c r="J8" s="57" t="s">
        <v>4</v>
      </c>
      <c r="K8" s="57" t="s">
        <v>46</v>
      </c>
      <c r="L8" s="57" t="s">
        <v>37</v>
      </c>
      <c r="M8" s="57">
        <v>12</v>
      </c>
      <c r="N8" s="57" t="s">
        <v>38</v>
      </c>
      <c r="O8" s="57" t="s">
        <v>5</v>
      </c>
      <c r="P8" s="13">
        <f>H8*1*M8</f>
        <v>18360000</v>
      </c>
      <c r="Q8" s="20" t="s">
        <v>3</v>
      </c>
    </row>
    <row r="9" spans="1:17">
      <c r="A9" s="67"/>
      <c r="B9" s="176"/>
      <c r="C9" s="322"/>
      <c r="D9" s="358"/>
      <c r="E9" s="358"/>
      <c r="F9" s="358"/>
      <c r="G9" s="19" t="s">
        <v>42</v>
      </c>
      <c r="H9" s="13">
        <v>1150000</v>
      </c>
      <c r="I9" s="57" t="s">
        <v>43</v>
      </c>
      <c r="J9" s="57" t="s">
        <v>4</v>
      </c>
      <c r="K9" s="29" t="s">
        <v>46</v>
      </c>
      <c r="L9" s="57" t="s">
        <v>37</v>
      </c>
      <c r="M9" s="57">
        <v>12</v>
      </c>
      <c r="N9" s="29" t="s">
        <v>44</v>
      </c>
      <c r="O9" s="57" t="s">
        <v>5</v>
      </c>
      <c r="P9" s="13">
        <f>H9*1*M9</f>
        <v>13800000</v>
      </c>
      <c r="Q9" s="20" t="s">
        <v>43</v>
      </c>
    </row>
    <row r="10" spans="1:17">
      <c r="A10" s="67"/>
      <c r="B10" s="176"/>
      <c r="C10" s="346"/>
      <c r="D10" s="359"/>
      <c r="E10" s="359"/>
      <c r="F10" s="359"/>
      <c r="G10" s="8"/>
      <c r="H10" s="9"/>
      <c r="I10" s="10"/>
      <c r="J10" s="10"/>
      <c r="K10" s="35"/>
      <c r="L10" s="10"/>
      <c r="M10" s="10"/>
      <c r="N10" s="10"/>
      <c r="O10" s="10"/>
      <c r="P10" s="9"/>
      <c r="Q10" s="18"/>
    </row>
    <row r="11" spans="1:17">
      <c r="A11" s="67"/>
      <c r="B11" s="30"/>
      <c r="C11" s="321" t="s">
        <v>166</v>
      </c>
      <c r="D11" s="323">
        <f>P11+P12+P13+P14+P15</f>
        <v>9720000</v>
      </c>
      <c r="E11" s="360">
        <v>9720000</v>
      </c>
      <c r="F11" s="323">
        <f>D11-E11</f>
        <v>0</v>
      </c>
      <c r="G11" s="150" t="s">
        <v>89</v>
      </c>
      <c r="H11" s="7">
        <v>30000</v>
      </c>
      <c r="I11" s="140" t="s">
        <v>3</v>
      </c>
      <c r="J11" s="140" t="s">
        <v>4</v>
      </c>
      <c r="K11" s="58" t="s">
        <v>85</v>
      </c>
      <c r="L11" s="140" t="s">
        <v>37</v>
      </c>
      <c r="M11" s="140">
        <v>12</v>
      </c>
      <c r="N11" s="140" t="s">
        <v>38</v>
      </c>
      <c r="O11" s="140" t="s">
        <v>5</v>
      </c>
      <c r="P11" s="7">
        <v>1080000</v>
      </c>
      <c r="Q11" s="141" t="s">
        <v>43</v>
      </c>
    </row>
    <row r="12" spans="1:17">
      <c r="A12" s="67"/>
      <c r="B12" s="30"/>
      <c r="C12" s="322"/>
      <c r="D12" s="324"/>
      <c r="E12" s="361"/>
      <c r="F12" s="324"/>
      <c r="G12" s="30" t="s">
        <v>90</v>
      </c>
      <c r="H12" s="13">
        <v>50000</v>
      </c>
      <c r="I12" s="57" t="s">
        <v>3</v>
      </c>
      <c r="J12" s="57" t="s">
        <v>4</v>
      </c>
      <c r="K12" s="205" t="s">
        <v>85</v>
      </c>
      <c r="L12" s="57" t="s">
        <v>37</v>
      </c>
      <c r="M12" s="57">
        <v>12</v>
      </c>
      <c r="N12" s="57" t="s">
        <v>38</v>
      </c>
      <c r="O12" s="57" t="s">
        <v>5</v>
      </c>
      <c r="P12" s="13">
        <v>1800000</v>
      </c>
      <c r="Q12" s="20" t="s">
        <v>3</v>
      </c>
    </row>
    <row r="13" spans="1:17">
      <c r="A13" s="67"/>
      <c r="B13" s="30"/>
      <c r="C13" s="322"/>
      <c r="D13" s="324"/>
      <c r="E13" s="361"/>
      <c r="F13" s="324"/>
      <c r="G13" s="30" t="s">
        <v>91</v>
      </c>
      <c r="H13" s="13">
        <v>50000</v>
      </c>
      <c r="I13" s="57" t="s">
        <v>3</v>
      </c>
      <c r="J13" s="57" t="s">
        <v>4</v>
      </c>
      <c r="K13" s="205" t="s">
        <v>85</v>
      </c>
      <c r="L13" s="57" t="s">
        <v>37</v>
      </c>
      <c r="M13" s="57">
        <v>12</v>
      </c>
      <c r="N13" s="57" t="s">
        <v>94</v>
      </c>
      <c r="O13" s="57" t="s">
        <v>5</v>
      </c>
      <c r="P13" s="13">
        <v>1800000</v>
      </c>
      <c r="Q13" s="20" t="s">
        <v>3</v>
      </c>
    </row>
    <row r="14" spans="1:17">
      <c r="A14" s="67"/>
      <c r="B14" s="30"/>
      <c r="C14" s="322"/>
      <c r="D14" s="324"/>
      <c r="E14" s="361"/>
      <c r="F14" s="324"/>
      <c r="G14" s="30" t="s">
        <v>92</v>
      </c>
      <c r="H14" s="13">
        <v>20000</v>
      </c>
      <c r="I14" s="57" t="s">
        <v>3</v>
      </c>
      <c r="J14" s="57" t="s">
        <v>4</v>
      </c>
      <c r="K14" s="239" t="s">
        <v>93</v>
      </c>
      <c r="L14" s="57" t="s">
        <v>37</v>
      </c>
      <c r="M14" s="57">
        <v>12</v>
      </c>
      <c r="N14" s="57" t="s">
        <v>94</v>
      </c>
      <c r="O14" s="57" t="s">
        <v>5</v>
      </c>
      <c r="P14" s="13">
        <v>720000</v>
      </c>
      <c r="Q14" s="20" t="s">
        <v>3</v>
      </c>
    </row>
    <row r="15" spans="1:17">
      <c r="A15" s="67"/>
      <c r="B15" s="30"/>
      <c r="C15" s="346"/>
      <c r="D15" s="347"/>
      <c r="E15" s="362"/>
      <c r="F15" s="347"/>
      <c r="G15" s="178" t="s">
        <v>95</v>
      </c>
      <c r="H15" s="9">
        <v>120000</v>
      </c>
      <c r="I15" s="10" t="s">
        <v>3</v>
      </c>
      <c r="J15" s="10" t="s">
        <v>4</v>
      </c>
      <c r="K15" s="225" t="s">
        <v>85</v>
      </c>
      <c r="L15" s="10" t="s">
        <v>37</v>
      </c>
      <c r="M15" s="10">
        <v>12</v>
      </c>
      <c r="N15" s="10" t="s">
        <v>94</v>
      </c>
      <c r="O15" s="10" t="s">
        <v>5</v>
      </c>
      <c r="P15" s="9">
        <f>H15*3*M15</f>
        <v>4320000</v>
      </c>
      <c r="Q15" s="18" t="s">
        <v>3</v>
      </c>
    </row>
    <row r="16" spans="1:17" ht="35.25" customHeight="1">
      <c r="A16" s="67"/>
      <c r="B16" s="30"/>
      <c r="C16" s="28" t="s">
        <v>164</v>
      </c>
      <c r="D16" s="211">
        <f>P16</f>
        <v>7040000</v>
      </c>
      <c r="E16" s="211">
        <v>6540000</v>
      </c>
      <c r="F16" s="211">
        <f>D16-E16</f>
        <v>500000</v>
      </c>
      <c r="G16" s="94" t="s">
        <v>70</v>
      </c>
      <c r="H16" s="13">
        <v>84480000</v>
      </c>
      <c r="I16" s="29" t="s">
        <v>66</v>
      </c>
      <c r="J16" s="57" t="s">
        <v>64</v>
      </c>
      <c r="K16" s="95">
        <v>8.3333333333333301E-2</v>
      </c>
      <c r="L16" s="29"/>
      <c r="M16" s="57"/>
      <c r="N16" s="57"/>
      <c r="O16" s="35" t="s">
        <v>67</v>
      </c>
      <c r="P16" s="13">
        <v>7040000</v>
      </c>
      <c r="Q16" s="20" t="s">
        <v>66</v>
      </c>
    </row>
    <row r="17" spans="1:17" ht="16.5" customHeight="1">
      <c r="A17" s="67"/>
      <c r="B17" s="30"/>
      <c r="C17" s="338" t="s">
        <v>165</v>
      </c>
      <c r="D17" s="323">
        <f>P17+P18+P19+P20+P21+P22</f>
        <v>7647950</v>
      </c>
      <c r="E17" s="325">
        <v>7147870</v>
      </c>
      <c r="F17" s="323">
        <f>D17-E17</f>
        <v>500080</v>
      </c>
      <c r="G17" s="6" t="s">
        <v>20</v>
      </c>
      <c r="H17" s="7">
        <v>84480000</v>
      </c>
      <c r="I17" s="31" t="s">
        <v>15</v>
      </c>
      <c r="J17" s="31" t="s">
        <v>19</v>
      </c>
      <c r="K17" s="32">
        <v>2.9</v>
      </c>
      <c r="L17" s="140" t="s">
        <v>25</v>
      </c>
      <c r="M17" s="140"/>
      <c r="N17" s="140"/>
      <c r="O17" s="31" t="s">
        <v>18</v>
      </c>
      <c r="P17" s="7">
        <f>ROUND(H17*K17%,-1)</f>
        <v>2449920</v>
      </c>
      <c r="Q17" s="141" t="s">
        <v>15</v>
      </c>
    </row>
    <row r="18" spans="1:17">
      <c r="A18" s="67"/>
      <c r="B18" s="30"/>
      <c r="C18" s="339"/>
      <c r="D18" s="324"/>
      <c r="E18" s="326"/>
      <c r="F18" s="324"/>
      <c r="G18" s="19" t="s">
        <v>21</v>
      </c>
      <c r="H18" s="13">
        <v>2449920</v>
      </c>
      <c r="I18" s="29" t="s">
        <v>15</v>
      </c>
      <c r="J18" s="29" t="s">
        <v>19</v>
      </c>
      <c r="K18" s="33">
        <v>6.55</v>
      </c>
      <c r="L18" s="57" t="s">
        <v>25</v>
      </c>
      <c r="M18" s="57"/>
      <c r="N18" s="57"/>
      <c r="O18" s="29" t="s">
        <v>18</v>
      </c>
      <c r="P18" s="13">
        <f t="shared" ref="P18:P20" si="0">ROUND(H18*K18%,-1)</f>
        <v>160470</v>
      </c>
      <c r="Q18" s="20" t="s">
        <v>15</v>
      </c>
    </row>
    <row r="19" spans="1:17">
      <c r="A19" s="67"/>
      <c r="B19" s="30"/>
      <c r="C19" s="339"/>
      <c r="D19" s="324"/>
      <c r="E19" s="326"/>
      <c r="F19" s="324"/>
      <c r="G19" s="19" t="s">
        <v>22</v>
      </c>
      <c r="H19" s="13">
        <v>84480000</v>
      </c>
      <c r="I19" s="29" t="s">
        <v>15</v>
      </c>
      <c r="J19" s="29" t="s">
        <v>19</v>
      </c>
      <c r="K19" s="33">
        <v>4.5</v>
      </c>
      <c r="L19" s="57" t="s">
        <v>25</v>
      </c>
      <c r="M19" s="57"/>
      <c r="N19" s="57"/>
      <c r="O19" s="29" t="s">
        <v>18</v>
      </c>
      <c r="P19" s="13">
        <f t="shared" si="0"/>
        <v>3801600</v>
      </c>
      <c r="Q19" s="20" t="s">
        <v>15</v>
      </c>
    </row>
    <row r="20" spans="1:17">
      <c r="A20" s="67"/>
      <c r="B20" s="30"/>
      <c r="C20" s="339"/>
      <c r="D20" s="324"/>
      <c r="E20" s="326"/>
      <c r="F20" s="324"/>
      <c r="G20" s="19" t="s">
        <v>23</v>
      </c>
      <c r="H20" s="13">
        <v>84480000</v>
      </c>
      <c r="I20" s="29" t="s">
        <v>15</v>
      </c>
      <c r="J20" s="29" t="s">
        <v>19</v>
      </c>
      <c r="K20" s="34">
        <v>0.8</v>
      </c>
      <c r="L20" s="57" t="s">
        <v>25</v>
      </c>
      <c r="M20" s="57"/>
      <c r="N20" s="57"/>
      <c r="O20" s="29" t="s">
        <v>18</v>
      </c>
      <c r="P20" s="13">
        <f t="shared" si="0"/>
        <v>675840</v>
      </c>
      <c r="Q20" s="20" t="s">
        <v>15</v>
      </c>
    </row>
    <row r="21" spans="1:17">
      <c r="A21" s="67"/>
      <c r="B21" s="30"/>
      <c r="C21" s="339"/>
      <c r="D21" s="324"/>
      <c r="E21" s="326"/>
      <c r="F21" s="324"/>
      <c r="G21" s="19" t="s">
        <v>24</v>
      </c>
      <c r="H21" s="13">
        <v>84480000</v>
      </c>
      <c r="I21" s="29" t="s">
        <v>15</v>
      </c>
      <c r="J21" s="29" t="s">
        <v>19</v>
      </c>
      <c r="K21" s="240">
        <v>0.74</v>
      </c>
      <c r="L21" s="57" t="s">
        <v>25</v>
      </c>
      <c r="M21" s="57"/>
      <c r="N21" s="57"/>
      <c r="O21" s="29" t="s">
        <v>18</v>
      </c>
      <c r="P21" s="13">
        <v>464120</v>
      </c>
      <c r="Q21" s="20" t="s">
        <v>15</v>
      </c>
    </row>
    <row r="22" spans="1:17">
      <c r="A22" s="67"/>
      <c r="B22" s="30"/>
      <c r="C22" s="340"/>
      <c r="D22" s="347"/>
      <c r="E22" s="331"/>
      <c r="F22" s="347"/>
      <c r="G22" s="19" t="s">
        <v>207</v>
      </c>
      <c r="H22" s="13" t="s">
        <v>208</v>
      </c>
      <c r="I22" s="29" t="s">
        <v>106</v>
      </c>
      <c r="J22" s="29" t="s">
        <v>106</v>
      </c>
      <c r="K22" s="240" t="s">
        <v>208</v>
      </c>
      <c r="L22" s="57" t="s">
        <v>106</v>
      </c>
      <c r="M22" s="57"/>
      <c r="N22" s="57"/>
      <c r="O22" s="29" t="s">
        <v>106</v>
      </c>
      <c r="P22" s="13">
        <v>96000</v>
      </c>
      <c r="Q22" s="20" t="s">
        <v>3</v>
      </c>
    </row>
    <row r="23" spans="1:17">
      <c r="A23" s="67"/>
      <c r="B23" s="176"/>
      <c r="C23" s="321" t="s">
        <v>163</v>
      </c>
      <c r="D23" s="327">
        <f>P23+P24+P25</f>
        <v>1300000</v>
      </c>
      <c r="E23" s="327">
        <v>1400000</v>
      </c>
      <c r="F23" s="327">
        <f>D23-E23</f>
        <v>-100000</v>
      </c>
      <c r="G23" s="6" t="s">
        <v>68</v>
      </c>
      <c r="H23" s="7">
        <v>100000</v>
      </c>
      <c r="I23" s="140" t="s">
        <v>66</v>
      </c>
      <c r="J23" s="140" t="s">
        <v>4</v>
      </c>
      <c r="K23" s="31" t="s">
        <v>85</v>
      </c>
      <c r="L23" s="140" t="s">
        <v>4</v>
      </c>
      <c r="M23" s="140">
        <v>2</v>
      </c>
      <c r="N23" s="140" t="s">
        <v>86</v>
      </c>
      <c r="O23" s="31" t="s">
        <v>67</v>
      </c>
      <c r="P23" s="7">
        <f>H23*3*M23</f>
        <v>600000</v>
      </c>
      <c r="Q23" s="141" t="s">
        <v>66</v>
      </c>
    </row>
    <row r="24" spans="1:17">
      <c r="A24" s="67"/>
      <c r="B24" s="176"/>
      <c r="C24" s="322"/>
      <c r="D24" s="328"/>
      <c r="E24" s="328"/>
      <c r="F24" s="328"/>
      <c r="G24" s="19" t="s">
        <v>69</v>
      </c>
      <c r="H24" s="13">
        <v>100000</v>
      </c>
      <c r="I24" s="57" t="s">
        <v>66</v>
      </c>
      <c r="J24" s="57" t="s">
        <v>4</v>
      </c>
      <c r="K24" s="29" t="s">
        <v>85</v>
      </c>
      <c r="L24" s="57"/>
      <c r="M24" s="57"/>
      <c r="N24" s="57"/>
      <c r="O24" s="29" t="s">
        <v>67</v>
      </c>
      <c r="P24" s="13">
        <v>300000</v>
      </c>
      <c r="Q24" s="20" t="s">
        <v>66</v>
      </c>
    </row>
    <row r="25" spans="1:17">
      <c r="A25" s="67"/>
      <c r="B25" s="30"/>
      <c r="C25" s="322"/>
      <c r="D25" s="328"/>
      <c r="E25" s="328"/>
      <c r="F25" s="328"/>
      <c r="G25" s="19" t="s">
        <v>87</v>
      </c>
      <c r="H25" s="13">
        <v>200000</v>
      </c>
      <c r="I25" s="57" t="s">
        <v>80</v>
      </c>
      <c r="J25" s="57"/>
      <c r="K25" s="29"/>
      <c r="L25" s="57" t="s">
        <v>88</v>
      </c>
      <c r="M25" s="57">
        <v>2</v>
      </c>
      <c r="N25" s="57" t="s">
        <v>86</v>
      </c>
      <c r="O25" s="29" t="s">
        <v>5</v>
      </c>
      <c r="P25" s="13">
        <v>400000</v>
      </c>
      <c r="Q25" s="20" t="s">
        <v>80</v>
      </c>
    </row>
    <row r="26" spans="1:17">
      <c r="A26" s="67"/>
      <c r="B26" s="30"/>
      <c r="C26" s="346"/>
      <c r="D26" s="329"/>
      <c r="E26" s="329"/>
      <c r="F26" s="329"/>
      <c r="G26" s="8"/>
      <c r="H26" s="9"/>
      <c r="I26" s="10"/>
      <c r="J26" s="10"/>
      <c r="K26" s="35"/>
      <c r="L26" s="35"/>
      <c r="M26" s="10"/>
      <c r="N26" s="10"/>
      <c r="O26" s="35"/>
      <c r="P26" s="9"/>
      <c r="Q26" s="18"/>
    </row>
    <row r="27" spans="1:17" ht="35.25" customHeight="1">
      <c r="A27" s="67"/>
      <c r="B27" s="330" t="s">
        <v>167</v>
      </c>
      <c r="C27" s="334"/>
      <c r="D27" s="212">
        <f>D28+D29+D30</f>
        <v>6960000</v>
      </c>
      <c r="E27" s="213">
        <f>E28+E29+E30</f>
        <v>5200000</v>
      </c>
      <c r="F27" s="212">
        <f t="shared" ref="F27:F34" si="1">D27-E27</f>
        <v>1760000</v>
      </c>
      <c r="G27" s="4"/>
      <c r="H27" s="5"/>
      <c r="I27" s="21"/>
      <c r="J27" s="21"/>
      <c r="K27" s="64"/>
      <c r="L27" s="4"/>
      <c r="M27" s="4"/>
      <c r="N27" s="4"/>
      <c r="O27" s="21"/>
      <c r="P27" s="5"/>
      <c r="Q27" s="14"/>
    </row>
    <row r="28" spans="1:17" ht="35.25" customHeight="1">
      <c r="A28" s="67"/>
      <c r="B28" s="55"/>
      <c r="C28" s="28" t="s">
        <v>168</v>
      </c>
      <c r="D28" s="203">
        <f>P28</f>
        <v>600000</v>
      </c>
      <c r="E28" s="202">
        <v>1000000</v>
      </c>
      <c r="F28" s="203">
        <f t="shared" si="1"/>
        <v>-400000</v>
      </c>
      <c r="G28" s="44" t="s">
        <v>51</v>
      </c>
      <c r="H28" s="5">
        <v>150000</v>
      </c>
      <c r="I28" s="21" t="s">
        <v>43</v>
      </c>
      <c r="J28" s="21" t="s">
        <v>4</v>
      </c>
      <c r="K28" s="64">
        <v>4</v>
      </c>
      <c r="L28" s="4" t="s">
        <v>49</v>
      </c>
      <c r="M28" s="4"/>
      <c r="N28" s="4"/>
      <c r="O28" s="21" t="s">
        <v>50</v>
      </c>
      <c r="P28" s="5">
        <f>H28*K28</f>
        <v>600000</v>
      </c>
      <c r="Q28" s="14" t="s">
        <v>43</v>
      </c>
    </row>
    <row r="29" spans="1:17" ht="35.25" customHeight="1">
      <c r="A29" s="67"/>
      <c r="B29" s="176"/>
      <c r="C29" s="172" t="s">
        <v>169</v>
      </c>
      <c r="D29" s="168">
        <f>P29</f>
        <v>6000000</v>
      </c>
      <c r="E29" s="175">
        <v>3600000</v>
      </c>
      <c r="F29" s="168">
        <f t="shared" si="1"/>
        <v>2400000</v>
      </c>
      <c r="G29" s="44" t="s">
        <v>105</v>
      </c>
      <c r="H29" s="5">
        <v>500000</v>
      </c>
      <c r="I29" s="21" t="s">
        <v>52</v>
      </c>
      <c r="J29" s="21" t="s">
        <v>4</v>
      </c>
      <c r="K29" s="64">
        <v>12</v>
      </c>
      <c r="L29" s="4" t="s">
        <v>54</v>
      </c>
      <c r="M29" s="4"/>
      <c r="N29" s="4"/>
      <c r="O29" s="21" t="s">
        <v>5</v>
      </c>
      <c r="P29" s="5">
        <f>H29*K29</f>
        <v>6000000</v>
      </c>
      <c r="Q29" s="14" t="s">
        <v>43</v>
      </c>
    </row>
    <row r="30" spans="1:17" ht="35.25" customHeight="1">
      <c r="A30" s="67"/>
      <c r="B30" s="176"/>
      <c r="C30" s="171" t="s">
        <v>170</v>
      </c>
      <c r="D30" s="203">
        <f>P30</f>
        <v>360000</v>
      </c>
      <c r="E30" s="202">
        <v>600000</v>
      </c>
      <c r="F30" s="203">
        <f t="shared" si="1"/>
        <v>-240000</v>
      </c>
      <c r="G30" s="44" t="s">
        <v>96</v>
      </c>
      <c r="H30" s="5">
        <v>30000</v>
      </c>
      <c r="I30" s="21" t="s">
        <v>43</v>
      </c>
      <c r="J30" s="21" t="s">
        <v>4</v>
      </c>
      <c r="K30" s="64">
        <v>12</v>
      </c>
      <c r="L30" s="4" t="s">
        <v>49</v>
      </c>
      <c r="M30" s="4"/>
      <c r="N30" s="4"/>
      <c r="O30" s="21" t="s">
        <v>50</v>
      </c>
      <c r="P30" s="5">
        <f>H30*K30</f>
        <v>360000</v>
      </c>
      <c r="Q30" s="14" t="s">
        <v>43</v>
      </c>
    </row>
    <row r="31" spans="1:17" ht="35.25" customHeight="1">
      <c r="A31" s="67"/>
      <c r="B31" s="330" t="s">
        <v>171</v>
      </c>
      <c r="C31" s="269"/>
      <c r="D31" s="209">
        <f>D32+D33+D34+D36+D39</f>
        <v>11060000</v>
      </c>
      <c r="E31" s="214">
        <f>E32+E33+E34+E36+E39</f>
        <v>10650000</v>
      </c>
      <c r="F31" s="210">
        <f t="shared" si="1"/>
        <v>410000</v>
      </c>
      <c r="G31" s="4"/>
      <c r="H31" s="5"/>
      <c r="I31" s="4"/>
      <c r="J31" s="4"/>
      <c r="K31" s="4"/>
      <c r="L31" s="4"/>
      <c r="M31" s="4"/>
      <c r="N31" s="4"/>
      <c r="O31" s="4"/>
      <c r="P31" s="5"/>
      <c r="Q31" s="14"/>
    </row>
    <row r="32" spans="1:17" ht="35.25" customHeight="1">
      <c r="A32" s="200"/>
      <c r="B32" s="55"/>
      <c r="C32" s="65" t="s">
        <v>172</v>
      </c>
      <c r="D32" s="174">
        <f>P32</f>
        <v>1500000</v>
      </c>
      <c r="E32" s="174">
        <v>1450000</v>
      </c>
      <c r="F32" s="167">
        <f t="shared" si="1"/>
        <v>50000</v>
      </c>
      <c r="G32" s="140" t="s">
        <v>97</v>
      </c>
      <c r="H32" s="7">
        <v>100000</v>
      </c>
      <c r="I32" s="140" t="s">
        <v>3</v>
      </c>
      <c r="J32" s="140" t="s">
        <v>4</v>
      </c>
      <c r="K32" s="58" t="s">
        <v>93</v>
      </c>
      <c r="L32" s="140" t="s">
        <v>37</v>
      </c>
      <c r="M32" s="140">
        <v>5</v>
      </c>
      <c r="N32" s="140" t="s">
        <v>98</v>
      </c>
      <c r="O32" s="140" t="s">
        <v>5</v>
      </c>
      <c r="P32" s="9">
        <f>H32*3*M32</f>
        <v>1500000</v>
      </c>
      <c r="Q32" s="18" t="s">
        <v>3</v>
      </c>
    </row>
    <row r="33" spans="1:17" ht="35.25" customHeight="1">
      <c r="A33" s="200"/>
      <c r="B33" s="176"/>
      <c r="C33" s="134" t="s">
        <v>173</v>
      </c>
      <c r="D33" s="174">
        <v>2000000</v>
      </c>
      <c r="E33" s="174">
        <v>1800000</v>
      </c>
      <c r="F33" s="167">
        <f t="shared" si="1"/>
        <v>200000</v>
      </c>
      <c r="G33" s="6" t="s">
        <v>99</v>
      </c>
      <c r="H33" s="7"/>
      <c r="I33" s="140"/>
      <c r="J33" s="140"/>
      <c r="K33" s="140"/>
      <c r="L33" s="11"/>
      <c r="M33" s="140"/>
      <c r="N33" s="140"/>
      <c r="O33" s="140" t="s">
        <v>5</v>
      </c>
      <c r="P33" s="54">
        <v>2000000</v>
      </c>
      <c r="Q33" s="141" t="s">
        <v>3</v>
      </c>
    </row>
    <row r="34" spans="1:17" ht="35.25" customHeight="1">
      <c r="A34" s="200"/>
      <c r="B34" s="176"/>
      <c r="C34" s="321" t="s">
        <v>174</v>
      </c>
      <c r="D34" s="325">
        <f>P35</f>
        <v>960000</v>
      </c>
      <c r="E34" s="325">
        <v>1200000</v>
      </c>
      <c r="F34" s="323">
        <f t="shared" si="1"/>
        <v>-240000</v>
      </c>
      <c r="G34" s="6" t="s">
        <v>100</v>
      </c>
      <c r="H34" s="7"/>
      <c r="I34" s="140"/>
      <c r="J34" s="140"/>
      <c r="K34" s="140"/>
      <c r="L34" s="11"/>
      <c r="M34" s="140"/>
      <c r="N34" s="140"/>
      <c r="O34" s="140"/>
      <c r="P34" s="54"/>
      <c r="Q34" s="141"/>
    </row>
    <row r="35" spans="1:17" ht="35.25" customHeight="1">
      <c r="A35" s="200"/>
      <c r="B35" s="176"/>
      <c r="C35" s="346"/>
      <c r="D35" s="331"/>
      <c r="E35" s="331"/>
      <c r="F35" s="347"/>
      <c r="G35" s="8"/>
      <c r="H35" s="9">
        <v>80000</v>
      </c>
      <c r="I35" s="10" t="s">
        <v>43</v>
      </c>
      <c r="J35" s="35" t="s">
        <v>4</v>
      </c>
      <c r="K35" s="10">
        <v>12</v>
      </c>
      <c r="L35" s="62" t="s">
        <v>47</v>
      </c>
      <c r="M35" s="10"/>
      <c r="N35" s="10"/>
      <c r="O35" s="10" t="s">
        <v>35</v>
      </c>
      <c r="P35" s="63">
        <f>H35*K35</f>
        <v>960000</v>
      </c>
      <c r="Q35" s="18" t="s">
        <v>36</v>
      </c>
    </row>
    <row r="36" spans="1:17" ht="35.25" customHeight="1">
      <c r="A36" s="200"/>
      <c r="B36" s="176"/>
      <c r="C36" s="338" t="s">
        <v>175</v>
      </c>
      <c r="D36" s="325">
        <f>P36+P37+P38</f>
        <v>2600000</v>
      </c>
      <c r="E36" s="325">
        <v>2550000</v>
      </c>
      <c r="F36" s="323">
        <f>D36-E36</f>
        <v>50000</v>
      </c>
      <c r="G36" s="6" t="s">
        <v>48</v>
      </c>
      <c r="H36" s="7">
        <v>250000</v>
      </c>
      <c r="I36" s="140" t="s">
        <v>43</v>
      </c>
      <c r="J36" s="31" t="s">
        <v>4</v>
      </c>
      <c r="K36" s="140">
        <v>4</v>
      </c>
      <c r="L36" s="11" t="s">
        <v>49</v>
      </c>
      <c r="M36" s="140"/>
      <c r="N36" s="140"/>
      <c r="O36" s="140" t="s">
        <v>5</v>
      </c>
      <c r="P36" s="61">
        <f>H36*K36</f>
        <v>1000000</v>
      </c>
      <c r="Q36" s="141" t="s">
        <v>43</v>
      </c>
    </row>
    <row r="37" spans="1:17" ht="35.25" customHeight="1">
      <c r="A37" s="200"/>
      <c r="B37" s="176"/>
      <c r="C37" s="339"/>
      <c r="D37" s="326"/>
      <c r="E37" s="326"/>
      <c r="F37" s="324"/>
      <c r="G37" s="19" t="s">
        <v>103</v>
      </c>
      <c r="H37" s="13">
        <v>1000000</v>
      </c>
      <c r="I37" s="57" t="s">
        <v>43</v>
      </c>
      <c r="J37" s="29" t="s">
        <v>4</v>
      </c>
      <c r="K37" s="57">
        <v>1</v>
      </c>
      <c r="L37" s="33" t="s">
        <v>98</v>
      </c>
      <c r="M37" s="57"/>
      <c r="N37" s="57"/>
      <c r="O37" s="57" t="s">
        <v>5</v>
      </c>
      <c r="P37" s="13">
        <f t="shared" ref="P37" si="2">H37*K37</f>
        <v>1000000</v>
      </c>
      <c r="Q37" s="20" t="s">
        <v>43</v>
      </c>
    </row>
    <row r="38" spans="1:17">
      <c r="A38" s="200"/>
      <c r="B38" s="176"/>
      <c r="C38" s="340"/>
      <c r="D38" s="331"/>
      <c r="E38" s="331"/>
      <c r="F38" s="347"/>
      <c r="G38" s="8" t="s">
        <v>101</v>
      </c>
      <c r="H38" s="9">
        <v>120000</v>
      </c>
      <c r="I38" s="10" t="s">
        <v>43</v>
      </c>
      <c r="J38" s="35" t="s">
        <v>4</v>
      </c>
      <c r="K38" s="10">
        <v>5</v>
      </c>
      <c r="L38" s="62" t="s">
        <v>49</v>
      </c>
      <c r="M38" s="10"/>
      <c r="N38" s="10"/>
      <c r="O38" s="10" t="s">
        <v>5</v>
      </c>
      <c r="P38" s="160">
        <f>H38*K38</f>
        <v>600000</v>
      </c>
      <c r="Q38" s="18" t="s">
        <v>43</v>
      </c>
    </row>
    <row r="39" spans="1:17">
      <c r="A39" s="200"/>
      <c r="B39" s="176"/>
      <c r="C39" s="338" t="s">
        <v>203</v>
      </c>
      <c r="D39" s="323">
        <f>P39+P40</f>
        <v>4000000</v>
      </c>
      <c r="E39" s="325">
        <v>3650000</v>
      </c>
      <c r="F39" s="323">
        <f>D39-E39</f>
        <v>350000</v>
      </c>
      <c r="G39" s="6" t="s">
        <v>102</v>
      </c>
      <c r="H39" s="7">
        <v>300000</v>
      </c>
      <c r="I39" s="140" t="s">
        <v>43</v>
      </c>
      <c r="J39" s="31" t="s">
        <v>4</v>
      </c>
      <c r="K39" s="140">
        <v>12</v>
      </c>
      <c r="L39" s="140" t="s">
        <v>47</v>
      </c>
      <c r="M39" s="140"/>
      <c r="N39" s="140"/>
      <c r="O39" s="140" t="s">
        <v>5</v>
      </c>
      <c r="P39" s="7">
        <f>H39*K39</f>
        <v>3600000</v>
      </c>
      <c r="Q39" s="141" t="s">
        <v>43</v>
      </c>
    </row>
    <row r="40" spans="1:17" ht="35.25" customHeight="1" thickBot="1">
      <c r="A40" s="199"/>
      <c r="B40" s="139"/>
      <c r="C40" s="341"/>
      <c r="D40" s="342"/>
      <c r="E40" s="363"/>
      <c r="F40" s="342"/>
      <c r="G40" s="104" t="s">
        <v>104</v>
      </c>
      <c r="H40" s="73">
        <v>100000</v>
      </c>
      <c r="I40" s="72" t="s">
        <v>43</v>
      </c>
      <c r="J40" s="76" t="s">
        <v>4</v>
      </c>
      <c r="K40" s="72">
        <v>4</v>
      </c>
      <c r="L40" s="72" t="s">
        <v>98</v>
      </c>
      <c r="M40" s="72"/>
      <c r="N40" s="72"/>
      <c r="O40" s="72" t="s">
        <v>5</v>
      </c>
      <c r="P40" s="73">
        <f>H40*K40</f>
        <v>400000</v>
      </c>
      <c r="Q40" s="74" t="s">
        <v>43</v>
      </c>
    </row>
    <row r="41" spans="1:17" ht="35.25" customHeight="1">
      <c r="A41" s="335" t="s">
        <v>76</v>
      </c>
      <c r="B41" s="336"/>
      <c r="C41" s="337"/>
      <c r="D41" s="105">
        <f>D42</f>
        <v>740000</v>
      </c>
      <c r="E41" s="106">
        <f>E42</f>
        <v>1440000</v>
      </c>
      <c r="F41" s="107">
        <f>F42</f>
        <v>-700000</v>
      </c>
      <c r="G41" s="108"/>
      <c r="H41" s="109"/>
      <c r="I41" s="109"/>
      <c r="J41" s="109"/>
      <c r="K41" s="109"/>
      <c r="L41" s="109"/>
      <c r="M41" s="109"/>
      <c r="N41" s="109"/>
      <c r="O41" s="109"/>
      <c r="P41" s="109"/>
      <c r="Q41" s="110"/>
    </row>
    <row r="42" spans="1:17" ht="35.25" customHeight="1">
      <c r="A42" s="71"/>
      <c r="B42" s="332" t="s">
        <v>71</v>
      </c>
      <c r="C42" s="333"/>
      <c r="D42" s="215">
        <f>D43+D44</f>
        <v>740000</v>
      </c>
      <c r="E42" s="213">
        <f>E43+E44</f>
        <v>1440000</v>
      </c>
      <c r="F42" s="212">
        <f t="shared" ref="F42:F50" si="3">D42-E42</f>
        <v>-700000</v>
      </c>
      <c r="G42" s="8"/>
      <c r="H42" s="9"/>
      <c r="I42" s="10"/>
      <c r="J42" s="10"/>
      <c r="K42" s="10"/>
      <c r="L42" s="10"/>
      <c r="M42" s="10"/>
      <c r="N42" s="10"/>
      <c r="O42" s="10"/>
      <c r="P42" s="9"/>
      <c r="Q42" s="18"/>
    </row>
    <row r="43" spans="1:17">
      <c r="A43" s="67"/>
      <c r="B43" s="55"/>
      <c r="C43" s="136" t="s">
        <v>176</v>
      </c>
      <c r="D43" s="170">
        <v>500000</v>
      </c>
      <c r="E43" s="175">
        <v>1200000</v>
      </c>
      <c r="F43" s="168">
        <f t="shared" si="3"/>
        <v>-700000</v>
      </c>
      <c r="G43" s="353" t="s">
        <v>204</v>
      </c>
      <c r="H43" s="354"/>
      <c r="I43" s="57"/>
      <c r="J43" s="10"/>
      <c r="K43" s="57"/>
      <c r="L43" s="57"/>
      <c r="M43" s="57"/>
      <c r="N43" s="57"/>
      <c r="O43" s="140" t="s">
        <v>5</v>
      </c>
      <c r="P43" s="13">
        <v>500000</v>
      </c>
      <c r="Q43" s="20" t="s">
        <v>72</v>
      </c>
    </row>
    <row r="44" spans="1:17" ht="33">
      <c r="A44" s="111"/>
      <c r="B44" s="177"/>
      <c r="C44" s="65" t="s">
        <v>39</v>
      </c>
      <c r="D44" s="203">
        <f>P44</f>
        <v>240000</v>
      </c>
      <c r="E44" s="202">
        <v>240000</v>
      </c>
      <c r="F44" s="203">
        <f t="shared" si="3"/>
        <v>0</v>
      </c>
      <c r="G44" s="96" t="s">
        <v>73</v>
      </c>
      <c r="H44" s="97">
        <v>20000</v>
      </c>
      <c r="I44" s="4" t="s">
        <v>72</v>
      </c>
      <c r="J44" s="21" t="s">
        <v>74</v>
      </c>
      <c r="K44" s="4">
        <v>12</v>
      </c>
      <c r="L44" s="4" t="s">
        <v>47</v>
      </c>
      <c r="M44" s="4"/>
      <c r="N44" s="4"/>
      <c r="O44" s="4" t="s">
        <v>5</v>
      </c>
      <c r="P44" s="5">
        <f>H44*K44</f>
        <v>240000</v>
      </c>
      <c r="Q44" s="14" t="s">
        <v>72</v>
      </c>
    </row>
    <row r="45" spans="1:17" ht="35.25" customHeight="1">
      <c r="A45" s="348" t="s">
        <v>16</v>
      </c>
      <c r="B45" s="349"/>
      <c r="C45" s="350"/>
      <c r="D45" s="216">
        <f>D46+D48</f>
        <v>37970000</v>
      </c>
      <c r="E45" s="217">
        <f>E46+E48</f>
        <v>36750000</v>
      </c>
      <c r="F45" s="216">
        <f t="shared" si="3"/>
        <v>1220000</v>
      </c>
      <c r="G45" s="44"/>
      <c r="H45" s="5"/>
      <c r="I45" s="4"/>
      <c r="J45" s="4"/>
      <c r="K45" s="4"/>
      <c r="L45" s="4"/>
      <c r="M45" s="4"/>
      <c r="N45" s="4"/>
      <c r="O45" s="4"/>
      <c r="P45" s="5"/>
      <c r="Q45" s="14"/>
    </row>
    <row r="46" spans="1:17" ht="35.25" customHeight="1">
      <c r="A46" s="71"/>
      <c r="B46" s="330" t="s">
        <v>188</v>
      </c>
      <c r="C46" s="269"/>
      <c r="D46" s="209">
        <f>D47</f>
        <v>0</v>
      </c>
      <c r="E46" s="209">
        <f>E47</f>
        <v>0</v>
      </c>
      <c r="F46" s="210">
        <f t="shared" si="3"/>
        <v>0</v>
      </c>
      <c r="G46" s="4"/>
      <c r="H46" s="5"/>
      <c r="I46" s="4"/>
      <c r="J46" s="4"/>
      <c r="K46" s="4"/>
      <c r="L46" s="4"/>
      <c r="M46" s="4"/>
      <c r="N46" s="4"/>
      <c r="O46" s="4"/>
      <c r="P46" s="5"/>
      <c r="Q46" s="14"/>
    </row>
    <row r="47" spans="1:17" ht="35.25" customHeight="1">
      <c r="A47" s="67"/>
      <c r="B47" s="55"/>
      <c r="C47" s="192" t="s">
        <v>189</v>
      </c>
      <c r="D47" s="195">
        <v>0</v>
      </c>
      <c r="E47" s="195">
        <v>0</v>
      </c>
      <c r="F47" s="193">
        <f t="shared" si="3"/>
        <v>0</v>
      </c>
      <c r="G47" s="4" t="s">
        <v>190</v>
      </c>
      <c r="H47" s="5"/>
      <c r="I47" s="4"/>
      <c r="J47" s="21"/>
      <c r="K47" s="4"/>
      <c r="L47" s="4"/>
      <c r="M47" s="4"/>
      <c r="N47" s="4"/>
      <c r="O47" s="4" t="s">
        <v>5</v>
      </c>
      <c r="P47" s="5">
        <v>0</v>
      </c>
      <c r="Q47" s="14" t="s">
        <v>3</v>
      </c>
    </row>
    <row r="48" spans="1:17" ht="35.25" customHeight="1">
      <c r="A48" s="71"/>
      <c r="B48" s="330" t="s">
        <v>17</v>
      </c>
      <c r="C48" s="269"/>
      <c r="D48" s="209">
        <f>D49+D50+D73+D74+D75+D76</f>
        <v>37970000</v>
      </c>
      <c r="E48" s="209">
        <f>E49+E50+E73+E74+E75+E76</f>
        <v>36750000</v>
      </c>
      <c r="F48" s="210">
        <f t="shared" si="3"/>
        <v>1220000</v>
      </c>
      <c r="G48" s="4"/>
      <c r="H48" s="5"/>
      <c r="I48" s="4"/>
      <c r="J48" s="4"/>
      <c r="K48" s="4"/>
      <c r="L48" s="4"/>
      <c r="M48" s="4"/>
      <c r="N48" s="4"/>
      <c r="O48" s="4"/>
      <c r="P48" s="5"/>
      <c r="Q48" s="14"/>
    </row>
    <row r="49" spans="1:17" ht="35.25" customHeight="1">
      <c r="A49" s="67"/>
      <c r="B49" s="55"/>
      <c r="C49" s="192" t="s">
        <v>197</v>
      </c>
      <c r="D49" s="174">
        <f>P49</f>
        <v>150000</v>
      </c>
      <c r="E49" s="174">
        <v>150000</v>
      </c>
      <c r="F49" s="167">
        <f t="shared" si="3"/>
        <v>0</v>
      </c>
      <c r="G49" s="4" t="s">
        <v>107</v>
      </c>
      <c r="H49" s="5">
        <v>30000</v>
      </c>
      <c r="I49" s="4" t="s">
        <v>3</v>
      </c>
      <c r="J49" s="21" t="s">
        <v>4</v>
      </c>
      <c r="K49" s="4">
        <v>5</v>
      </c>
      <c r="L49" s="4" t="s">
        <v>49</v>
      </c>
      <c r="M49" s="4"/>
      <c r="N49" s="4"/>
      <c r="O49" s="4" t="s">
        <v>5</v>
      </c>
      <c r="P49" s="5">
        <f>H49*K49</f>
        <v>150000</v>
      </c>
      <c r="Q49" s="14" t="s">
        <v>3</v>
      </c>
    </row>
    <row r="50" spans="1:17" ht="35.25" customHeight="1">
      <c r="A50" s="67"/>
      <c r="B50" s="176"/>
      <c r="C50" s="321" t="s">
        <v>198</v>
      </c>
      <c r="D50" s="325">
        <f>P50+P55+P64+P68+P71</f>
        <v>34570000</v>
      </c>
      <c r="E50" s="325">
        <v>33280000</v>
      </c>
      <c r="F50" s="323">
        <f t="shared" si="3"/>
        <v>1290000</v>
      </c>
      <c r="G50" s="315" t="s">
        <v>108</v>
      </c>
      <c r="H50" s="316"/>
      <c r="I50" s="316"/>
      <c r="J50" s="316"/>
      <c r="K50" s="316"/>
      <c r="L50" s="316"/>
      <c r="M50" s="316"/>
      <c r="N50" s="316"/>
      <c r="O50" s="316"/>
      <c r="P50" s="224">
        <f>P51+P52+P53+P54</f>
        <v>27930000</v>
      </c>
      <c r="Q50" s="151" t="s">
        <v>142</v>
      </c>
    </row>
    <row r="51" spans="1:17" ht="35.25" customHeight="1">
      <c r="A51" s="67"/>
      <c r="B51" s="176"/>
      <c r="C51" s="322"/>
      <c r="D51" s="326"/>
      <c r="E51" s="326"/>
      <c r="F51" s="324"/>
      <c r="G51" s="19" t="s">
        <v>109</v>
      </c>
      <c r="H51" s="13">
        <v>3500</v>
      </c>
      <c r="I51" s="57" t="s">
        <v>3</v>
      </c>
      <c r="J51" s="57" t="s">
        <v>4</v>
      </c>
      <c r="K51" s="205" t="s">
        <v>206</v>
      </c>
      <c r="L51" s="57" t="s">
        <v>4</v>
      </c>
      <c r="M51" s="57">
        <v>52</v>
      </c>
      <c r="N51" s="57" t="s">
        <v>49</v>
      </c>
      <c r="O51" s="57" t="s">
        <v>5</v>
      </c>
      <c r="P51" s="13">
        <v>16380000</v>
      </c>
      <c r="Q51" s="20" t="s">
        <v>3</v>
      </c>
    </row>
    <row r="52" spans="1:17">
      <c r="A52" s="67"/>
      <c r="B52" s="176"/>
      <c r="C52" s="322"/>
      <c r="D52" s="326"/>
      <c r="E52" s="326"/>
      <c r="F52" s="324"/>
      <c r="G52" s="19" t="s">
        <v>110</v>
      </c>
      <c r="H52" s="13">
        <v>10000</v>
      </c>
      <c r="I52" s="57" t="s">
        <v>3</v>
      </c>
      <c r="J52" s="57" t="s">
        <v>4</v>
      </c>
      <c r="K52" s="205" t="s">
        <v>128</v>
      </c>
      <c r="L52" s="57" t="s">
        <v>4</v>
      </c>
      <c r="M52" s="57">
        <v>5</v>
      </c>
      <c r="N52" s="57" t="s">
        <v>49</v>
      </c>
      <c r="O52" s="57" t="s">
        <v>5</v>
      </c>
      <c r="P52" s="13">
        <v>5500000</v>
      </c>
      <c r="Q52" s="20" t="s">
        <v>3</v>
      </c>
    </row>
    <row r="53" spans="1:17">
      <c r="A53" s="67"/>
      <c r="B53" s="176"/>
      <c r="C53" s="322"/>
      <c r="D53" s="326"/>
      <c r="E53" s="326"/>
      <c r="F53" s="324"/>
      <c r="G53" s="19" t="s">
        <v>62</v>
      </c>
      <c r="H53" s="13">
        <v>3500</v>
      </c>
      <c r="I53" s="57" t="s">
        <v>3</v>
      </c>
      <c r="J53" s="57" t="s">
        <v>4</v>
      </c>
      <c r="K53" s="205" t="s">
        <v>129</v>
      </c>
      <c r="L53" s="57" t="s">
        <v>4</v>
      </c>
      <c r="M53" s="57">
        <v>22</v>
      </c>
      <c r="N53" s="57" t="s">
        <v>49</v>
      </c>
      <c r="O53" s="57" t="s">
        <v>5</v>
      </c>
      <c r="P53" s="13">
        <v>3850000</v>
      </c>
      <c r="Q53" s="20" t="s">
        <v>3</v>
      </c>
    </row>
    <row r="54" spans="1:17">
      <c r="A54" s="67"/>
      <c r="B54" s="176"/>
      <c r="C54" s="322"/>
      <c r="D54" s="326"/>
      <c r="E54" s="326"/>
      <c r="F54" s="324"/>
      <c r="G54" s="19" t="s">
        <v>141</v>
      </c>
      <c r="H54" s="13">
        <v>20000</v>
      </c>
      <c r="I54" s="57" t="s">
        <v>3</v>
      </c>
      <c r="J54" s="57" t="s">
        <v>4</v>
      </c>
      <c r="K54" s="205" t="s">
        <v>128</v>
      </c>
      <c r="L54" s="57" t="s">
        <v>4</v>
      </c>
      <c r="M54" s="57">
        <v>1</v>
      </c>
      <c r="N54" s="57" t="s">
        <v>49</v>
      </c>
      <c r="O54" s="57" t="s">
        <v>5</v>
      </c>
      <c r="P54" s="13">
        <v>2200000</v>
      </c>
      <c r="Q54" s="20" t="s">
        <v>3</v>
      </c>
    </row>
    <row r="55" spans="1:17">
      <c r="A55" s="67"/>
      <c r="B55" s="176"/>
      <c r="C55" s="322"/>
      <c r="D55" s="326"/>
      <c r="E55" s="326"/>
      <c r="F55" s="324"/>
      <c r="G55" s="317" t="s">
        <v>111</v>
      </c>
      <c r="H55" s="318"/>
      <c r="I55" s="318"/>
      <c r="J55" s="318"/>
      <c r="K55" s="318"/>
      <c r="L55" s="318"/>
      <c r="M55" s="318"/>
      <c r="N55" s="318"/>
      <c r="O55" s="318"/>
      <c r="P55" s="223">
        <f>P56+P57+P58+P59+P60+P61+P62+P63</f>
        <v>2090000</v>
      </c>
      <c r="Q55" s="222" t="s">
        <v>142</v>
      </c>
    </row>
    <row r="56" spans="1:17">
      <c r="A56" s="67"/>
      <c r="B56" s="176"/>
      <c r="C56" s="322"/>
      <c r="D56" s="326"/>
      <c r="E56" s="326"/>
      <c r="F56" s="324"/>
      <c r="G56" s="19" t="s">
        <v>112</v>
      </c>
      <c r="H56" s="13">
        <v>100000</v>
      </c>
      <c r="I56" s="57" t="s">
        <v>3</v>
      </c>
      <c r="J56" s="29" t="s">
        <v>4</v>
      </c>
      <c r="K56" s="57">
        <v>5</v>
      </c>
      <c r="L56" s="57" t="s">
        <v>53</v>
      </c>
      <c r="M56" s="57"/>
      <c r="N56" s="57"/>
      <c r="O56" s="57" t="s">
        <v>5</v>
      </c>
      <c r="P56" s="13">
        <f t="shared" ref="P56:P62" si="4">H56*K56</f>
        <v>500000</v>
      </c>
      <c r="Q56" s="20" t="s">
        <v>3</v>
      </c>
    </row>
    <row r="57" spans="1:17">
      <c r="A57" s="67"/>
      <c r="B57" s="176"/>
      <c r="C57" s="322"/>
      <c r="D57" s="326"/>
      <c r="E57" s="326"/>
      <c r="F57" s="324"/>
      <c r="G57" s="19" t="s">
        <v>113</v>
      </c>
      <c r="H57" s="13">
        <v>100000</v>
      </c>
      <c r="I57" s="57" t="s">
        <v>3</v>
      </c>
      <c r="J57" s="29" t="s">
        <v>4</v>
      </c>
      <c r="K57" s="57">
        <v>3</v>
      </c>
      <c r="L57" s="57" t="s">
        <v>53</v>
      </c>
      <c r="M57" s="57"/>
      <c r="N57" s="57"/>
      <c r="O57" s="57" t="s">
        <v>5</v>
      </c>
      <c r="P57" s="13">
        <f t="shared" si="4"/>
        <v>300000</v>
      </c>
      <c r="Q57" s="20" t="s">
        <v>3</v>
      </c>
    </row>
    <row r="58" spans="1:17">
      <c r="A58" s="67"/>
      <c r="B58" s="176"/>
      <c r="C58" s="322"/>
      <c r="D58" s="326"/>
      <c r="E58" s="326"/>
      <c r="F58" s="324"/>
      <c r="G58" s="19" t="s">
        <v>114</v>
      </c>
      <c r="H58" s="13">
        <v>30000</v>
      </c>
      <c r="I58" s="57" t="s">
        <v>3</v>
      </c>
      <c r="J58" s="29" t="s">
        <v>4</v>
      </c>
      <c r="K58" s="57">
        <v>3</v>
      </c>
      <c r="L58" s="57" t="s">
        <v>53</v>
      </c>
      <c r="M58" s="57"/>
      <c r="N58" s="57"/>
      <c r="O58" s="57" t="s">
        <v>5</v>
      </c>
      <c r="P58" s="13">
        <f t="shared" si="4"/>
        <v>90000</v>
      </c>
      <c r="Q58" s="20" t="s">
        <v>3</v>
      </c>
    </row>
    <row r="59" spans="1:17">
      <c r="A59" s="67"/>
      <c r="B59" s="176"/>
      <c r="C59" s="322"/>
      <c r="D59" s="326"/>
      <c r="E59" s="326"/>
      <c r="F59" s="324"/>
      <c r="G59" s="19" t="s">
        <v>115</v>
      </c>
      <c r="H59" s="13">
        <v>30000</v>
      </c>
      <c r="I59" s="57" t="s">
        <v>3</v>
      </c>
      <c r="J59" s="29" t="s">
        <v>4</v>
      </c>
      <c r="K59" s="29">
        <v>5</v>
      </c>
      <c r="L59" s="57" t="s">
        <v>53</v>
      </c>
      <c r="M59" s="57"/>
      <c r="N59" s="57"/>
      <c r="O59" s="57" t="s">
        <v>5</v>
      </c>
      <c r="P59" s="13">
        <f t="shared" si="4"/>
        <v>150000</v>
      </c>
      <c r="Q59" s="20" t="s">
        <v>3</v>
      </c>
    </row>
    <row r="60" spans="1:17">
      <c r="A60" s="67"/>
      <c r="B60" s="176"/>
      <c r="C60" s="322"/>
      <c r="D60" s="326"/>
      <c r="E60" s="326"/>
      <c r="F60" s="324"/>
      <c r="G60" s="19" t="s">
        <v>116</v>
      </c>
      <c r="H60" s="13">
        <v>100000</v>
      </c>
      <c r="I60" s="57" t="s">
        <v>3</v>
      </c>
      <c r="J60" s="29" t="s">
        <v>4</v>
      </c>
      <c r="K60" s="29">
        <v>5</v>
      </c>
      <c r="L60" s="57" t="s">
        <v>53</v>
      </c>
      <c r="M60" s="57"/>
      <c r="N60" s="57"/>
      <c r="O60" s="57" t="s">
        <v>5</v>
      </c>
      <c r="P60" s="13">
        <f t="shared" si="4"/>
        <v>500000</v>
      </c>
      <c r="Q60" s="20" t="s">
        <v>3</v>
      </c>
    </row>
    <row r="61" spans="1:17">
      <c r="A61" s="67"/>
      <c r="B61" s="176"/>
      <c r="C61" s="322"/>
      <c r="D61" s="326"/>
      <c r="E61" s="326"/>
      <c r="F61" s="324"/>
      <c r="G61" s="19" t="s">
        <v>117</v>
      </c>
      <c r="H61" s="13">
        <v>5000</v>
      </c>
      <c r="I61" s="57" t="s">
        <v>3</v>
      </c>
      <c r="J61" s="29" t="s">
        <v>4</v>
      </c>
      <c r="K61" s="29">
        <v>50</v>
      </c>
      <c r="L61" s="57" t="s">
        <v>53</v>
      </c>
      <c r="M61" s="57"/>
      <c r="N61" s="57"/>
      <c r="O61" s="57" t="s">
        <v>5</v>
      </c>
      <c r="P61" s="13">
        <f>H61*K61</f>
        <v>250000</v>
      </c>
      <c r="Q61" s="20" t="s">
        <v>3</v>
      </c>
    </row>
    <row r="62" spans="1:17">
      <c r="A62" s="67"/>
      <c r="B62" s="176"/>
      <c r="C62" s="322"/>
      <c r="D62" s="326"/>
      <c r="E62" s="326"/>
      <c r="F62" s="324"/>
      <c r="G62" s="19" t="s">
        <v>118</v>
      </c>
      <c r="H62" s="13">
        <v>50000</v>
      </c>
      <c r="I62" s="57" t="s">
        <v>3</v>
      </c>
      <c r="J62" s="29" t="s">
        <v>4</v>
      </c>
      <c r="K62" s="29">
        <v>3</v>
      </c>
      <c r="L62" s="57" t="s">
        <v>53</v>
      </c>
      <c r="M62" s="57"/>
      <c r="N62" s="57"/>
      <c r="O62" s="57" t="s">
        <v>5</v>
      </c>
      <c r="P62" s="13">
        <f t="shared" si="4"/>
        <v>150000</v>
      </c>
      <c r="Q62" s="20" t="s">
        <v>3</v>
      </c>
    </row>
    <row r="63" spans="1:17">
      <c r="A63" s="67"/>
      <c r="B63" s="176"/>
      <c r="C63" s="322"/>
      <c r="D63" s="326"/>
      <c r="E63" s="326"/>
      <c r="F63" s="324"/>
      <c r="G63" s="19" t="s">
        <v>119</v>
      </c>
      <c r="H63" s="13">
        <v>50000</v>
      </c>
      <c r="I63" s="57" t="s">
        <v>3</v>
      </c>
      <c r="J63" s="29" t="s">
        <v>4</v>
      </c>
      <c r="K63" s="29">
        <v>3</v>
      </c>
      <c r="L63" s="57" t="s">
        <v>53</v>
      </c>
      <c r="M63" s="57"/>
      <c r="N63" s="57"/>
      <c r="O63" s="57" t="s">
        <v>5</v>
      </c>
      <c r="P63" s="13">
        <f>H63*K63</f>
        <v>150000</v>
      </c>
      <c r="Q63" s="20" t="s">
        <v>3</v>
      </c>
    </row>
    <row r="64" spans="1:17">
      <c r="A64" s="67"/>
      <c r="B64" s="176"/>
      <c r="C64" s="322"/>
      <c r="D64" s="326"/>
      <c r="E64" s="326"/>
      <c r="F64" s="324"/>
      <c r="G64" s="317" t="s">
        <v>120</v>
      </c>
      <c r="H64" s="318"/>
      <c r="I64" s="318"/>
      <c r="J64" s="318"/>
      <c r="K64" s="318"/>
      <c r="L64" s="318"/>
      <c r="M64" s="318"/>
      <c r="N64" s="318"/>
      <c r="O64" s="318"/>
      <c r="P64" s="223">
        <f>P65+P66+P67</f>
        <v>2350000</v>
      </c>
      <c r="Q64" s="222" t="s">
        <v>142</v>
      </c>
    </row>
    <row r="65" spans="1:17">
      <c r="A65" s="67"/>
      <c r="B65" s="176"/>
      <c r="C65" s="322"/>
      <c r="D65" s="326"/>
      <c r="E65" s="326"/>
      <c r="F65" s="324"/>
      <c r="G65" s="19" t="s">
        <v>121</v>
      </c>
      <c r="H65" s="13">
        <v>20000</v>
      </c>
      <c r="I65" s="57" t="s">
        <v>3</v>
      </c>
      <c r="J65" s="57" t="s">
        <v>4</v>
      </c>
      <c r="K65" s="205" t="s">
        <v>130</v>
      </c>
      <c r="L65" s="57" t="s">
        <v>4</v>
      </c>
      <c r="M65" s="57">
        <v>2</v>
      </c>
      <c r="N65" s="57" t="s">
        <v>49</v>
      </c>
      <c r="O65" s="57" t="s">
        <v>5</v>
      </c>
      <c r="P65" s="13">
        <v>1600000</v>
      </c>
      <c r="Q65" s="20" t="s">
        <v>3</v>
      </c>
    </row>
    <row r="66" spans="1:17">
      <c r="A66" s="67"/>
      <c r="B66" s="176"/>
      <c r="C66" s="322"/>
      <c r="D66" s="326"/>
      <c r="E66" s="326"/>
      <c r="F66" s="324"/>
      <c r="G66" s="19" t="s">
        <v>122</v>
      </c>
      <c r="H66" s="13">
        <v>5000</v>
      </c>
      <c r="I66" s="57" t="s">
        <v>3</v>
      </c>
      <c r="J66" s="57" t="s">
        <v>4</v>
      </c>
      <c r="K66" s="205" t="s">
        <v>131</v>
      </c>
      <c r="L66" s="57" t="s">
        <v>4</v>
      </c>
      <c r="M66" s="57">
        <v>3</v>
      </c>
      <c r="N66" s="57" t="s">
        <v>49</v>
      </c>
      <c r="O66" s="57" t="s">
        <v>5</v>
      </c>
      <c r="P66" s="13">
        <v>450000</v>
      </c>
      <c r="Q66" s="20" t="s">
        <v>3</v>
      </c>
    </row>
    <row r="67" spans="1:17">
      <c r="A67" s="67"/>
      <c r="B67" s="176"/>
      <c r="C67" s="322"/>
      <c r="D67" s="326"/>
      <c r="E67" s="326"/>
      <c r="F67" s="324"/>
      <c r="G67" s="19" t="s">
        <v>65</v>
      </c>
      <c r="H67" s="13">
        <v>10000</v>
      </c>
      <c r="I67" s="57" t="s">
        <v>3</v>
      </c>
      <c r="J67" s="57" t="s">
        <v>4</v>
      </c>
      <c r="K67" s="205" t="s">
        <v>132</v>
      </c>
      <c r="L67" s="57" t="s">
        <v>4</v>
      </c>
      <c r="M67" s="57">
        <v>3</v>
      </c>
      <c r="N67" s="57" t="s">
        <v>49</v>
      </c>
      <c r="O67" s="57" t="s">
        <v>5</v>
      </c>
      <c r="P67" s="13">
        <v>300000</v>
      </c>
      <c r="Q67" s="20" t="s">
        <v>3</v>
      </c>
    </row>
    <row r="68" spans="1:17">
      <c r="A68" s="67"/>
      <c r="B68" s="176"/>
      <c r="C68" s="322"/>
      <c r="D68" s="326"/>
      <c r="E68" s="326"/>
      <c r="F68" s="324"/>
      <c r="G68" s="317" t="s">
        <v>123</v>
      </c>
      <c r="H68" s="318"/>
      <c r="I68" s="318"/>
      <c r="J68" s="318"/>
      <c r="K68" s="318"/>
      <c r="L68" s="318"/>
      <c r="M68" s="318"/>
      <c r="N68" s="318"/>
      <c r="O68" s="318"/>
      <c r="P68" s="223">
        <f>P69+P70</f>
        <v>2100000</v>
      </c>
      <c r="Q68" s="222" t="s">
        <v>142</v>
      </c>
    </row>
    <row r="69" spans="1:17">
      <c r="A69" s="67"/>
      <c r="B69" s="176"/>
      <c r="C69" s="322"/>
      <c r="D69" s="326"/>
      <c r="E69" s="326"/>
      <c r="F69" s="324"/>
      <c r="G69" s="19" t="s">
        <v>126</v>
      </c>
      <c r="H69" s="13">
        <v>50000</v>
      </c>
      <c r="I69" s="57" t="s">
        <v>63</v>
      </c>
      <c r="J69" s="29" t="s">
        <v>4</v>
      </c>
      <c r="K69" s="57">
        <v>12</v>
      </c>
      <c r="L69" s="57" t="s">
        <v>38</v>
      </c>
      <c r="M69" s="57"/>
      <c r="N69" s="57"/>
      <c r="O69" s="57" t="s">
        <v>5</v>
      </c>
      <c r="P69" s="13">
        <f>H69*K69</f>
        <v>600000</v>
      </c>
      <c r="Q69" s="20" t="s">
        <v>63</v>
      </c>
    </row>
    <row r="70" spans="1:17" ht="34.5" customHeight="1">
      <c r="A70" s="67"/>
      <c r="B70" s="176"/>
      <c r="C70" s="322"/>
      <c r="D70" s="326"/>
      <c r="E70" s="326"/>
      <c r="F70" s="324"/>
      <c r="G70" s="51" t="s">
        <v>127</v>
      </c>
      <c r="H70" s="13">
        <v>75000</v>
      </c>
      <c r="I70" s="57" t="s">
        <v>3</v>
      </c>
      <c r="J70" s="29" t="s">
        <v>4</v>
      </c>
      <c r="K70" s="57">
        <v>20</v>
      </c>
      <c r="L70" s="57" t="s">
        <v>53</v>
      </c>
      <c r="M70" s="57"/>
      <c r="N70" s="57"/>
      <c r="O70" s="57" t="s">
        <v>5</v>
      </c>
      <c r="P70" s="13">
        <v>1500000</v>
      </c>
      <c r="Q70" s="20" t="s">
        <v>3</v>
      </c>
    </row>
    <row r="71" spans="1:17" ht="34.5" customHeight="1">
      <c r="A71" s="67"/>
      <c r="B71" s="176"/>
      <c r="C71" s="322"/>
      <c r="D71" s="326"/>
      <c r="E71" s="326"/>
      <c r="F71" s="324"/>
      <c r="G71" s="317" t="s">
        <v>124</v>
      </c>
      <c r="H71" s="318"/>
      <c r="I71" s="318"/>
      <c r="J71" s="318"/>
      <c r="K71" s="318"/>
      <c r="L71" s="318"/>
      <c r="M71" s="318"/>
      <c r="N71" s="318"/>
      <c r="O71" s="318"/>
      <c r="P71" s="223">
        <f>P72</f>
        <v>100000</v>
      </c>
      <c r="Q71" s="222" t="s">
        <v>142</v>
      </c>
    </row>
    <row r="72" spans="1:17" ht="34.5" customHeight="1">
      <c r="A72" s="67"/>
      <c r="B72" s="176"/>
      <c r="C72" s="346"/>
      <c r="D72" s="331"/>
      <c r="E72" s="331"/>
      <c r="F72" s="347"/>
      <c r="G72" s="51" t="s">
        <v>125</v>
      </c>
      <c r="H72" s="13"/>
      <c r="I72" s="57"/>
      <c r="J72" s="29"/>
      <c r="K72" s="57"/>
      <c r="L72" s="57"/>
      <c r="M72" s="57"/>
      <c r="N72" s="57"/>
      <c r="O72" s="57" t="s">
        <v>5</v>
      </c>
      <c r="P72" s="13">
        <v>100000</v>
      </c>
      <c r="Q72" s="20" t="s">
        <v>3</v>
      </c>
    </row>
    <row r="73" spans="1:17" ht="34.5" customHeight="1">
      <c r="A73" s="67"/>
      <c r="B73" s="30"/>
      <c r="C73" s="191" t="s">
        <v>199</v>
      </c>
      <c r="D73" s="204">
        <f>P73</f>
        <v>200000</v>
      </c>
      <c r="E73" s="204">
        <v>300000</v>
      </c>
      <c r="F73" s="169">
        <f>D73-E73</f>
        <v>-100000</v>
      </c>
      <c r="G73" s="173" t="s">
        <v>133</v>
      </c>
      <c r="H73" s="5">
        <v>100000</v>
      </c>
      <c r="I73" s="4" t="s">
        <v>3</v>
      </c>
      <c r="J73" s="21" t="s">
        <v>4</v>
      </c>
      <c r="K73" s="4">
        <v>2</v>
      </c>
      <c r="L73" s="4" t="s">
        <v>53</v>
      </c>
      <c r="M73" s="4"/>
      <c r="N73" s="4"/>
      <c r="O73" s="4" t="s">
        <v>5</v>
      </c>
      <c r="P73" s="5">
        <f>H73*K73</f>
        <v>200000</v>
      </c>
      <c r="Q73" s="14" t="s">
        <v>3</v>
      </c>
    </row>
    <row r="74" spans="1:17" ht="34.5" customHeight="1">
      <c r="A74" s="67"/>
      <c r="B74" s="176"/>
      <c r="C74" s="28" t="s">
        <v>200</v>
      </c>
      <c r="D74" s="202">
        <f>P74</f>
        <v>300000</v>
      </c>
      <c r="E74" s="202">
        <v>500000</v>
      </c>
      <c r="F74" s="203">
        <f>D74-E74</f>
        <v>-200000</v>
      </c>
      <c r="G74" s="319" t="s">
        <v>134</v>
      </c>
      <c r="H74" s="320"/>
      <c r="I74" s="4"/>
      <c r="J74" s="21"/>
      <c r="K74" s="4"/>
      <c r="L74" s="4"/>
      <c r="M74" s="4"/>
      <c r="N74" s="4"/>
      <c r="O74" s="4" t="s">
        <v>5</v>
      </c>
      <c r="P74" s="5">
        <v>300000</v>
      </c>
      <c r="Q74" s="14" t="s">
        <v>3</v>
      </c>
    </row>
    <row r="75" spans="1:17" ht="34.5" customHeight="1">
      <c r="A75" s="67"/>
      <c r="B75" s="176"/>
      <c r="C75" s="190" t="s">
        <v>201</v>
      </c>
      <c r="D75" s="168">
        <f>P75</f>
        <v>800000</v>
      </c>
      <c r="E75" s="175">
        <v>1320000</v>
      </c>
      <c r="F75" s="168">
        <f>D75-E75</f>
        <v>-520000</v>
      </c>
      <c r="G75" s="96" t="s">
        <v>136</v>
      </c>
      <c r="H75" s="206"/>
      <c r="I75" s="206"/>
      <c r="J75" s="206"/>
      <c r="K75" s="206"/>
      <c r="L75" s="4"/>
      <c r="M75" s="4"/>
      <c r="N75" s="4"/>
      <c r="O75" s="4" t="s">
        <v>5</v>
      </c>
      <c r="P75" s="5">
        <v>800000</v>
      </c>
      <c r="Q75" s="14" t="s">
        <v>72</v>
      </c>
    </row>
    <row r="76" spans="1:17" ht="34.5" customHeight="1">
      <c r="A76" s="200"/>
      <c r="B76" s="176"/>
      <c r="C76" s="321" t="s">
        <v>202</v>
      </c>
      <c r="D76" s="323">
        <f>P76+P77+P78</f>
        <v>1950000</v>
      </c>
      <c r="E76" s="325">
        <v>1200000</v>
      </c>
      <c r="F76" s="325">
        <f>D76-E76</f>
        <v>750000</v>
      </c>
      <c r="G76" s="13" t="s">
        <v>137</v>
      </c>
      <c r="H76" s="7">
        <v>150000</v>
      </c>
      <c r="I76" s="140" t="s">
        <v>3</v>
      </c>
      <c r="J76" s="31" t="s">
        <v>4</v>
      </c>
      <c r="K76" s="140">
        <v>10</v>
      </c>
      <c r="L76" s="140" t="s">
        <v>49</v>
      </c>
      <c r="M76" s="140"/>
      <c r="N76" s="140"/>
      <c r="O76" s="140" t="s">
        <v>5</v>
      </c>
      <c r="P76" s="7">
        <f>H76*K76</f>
        <v>1500000</v>
      </c>
      <c r="Q76" s="141" t="s">
        <v>3</v>
      </c>
    </row>
    <row r="77" spans="1:17" ht="34.5" customHeight="1">
      <c r="A77" s="200"/>
      <c r="B77" s="176"/>
      <c r="C77" s="322"/>
      <c r="D77" s="324"/>
      <c r="E77" s="326"/>
      <c r="F77" s="326"/>
      <c r="G77" s="13" t="s">
        <v>138</v>
      </c>
      <c r="H77" s="13">
        <v>50000</v>
      </c>
      <c r="I77" s="57" t="s">
        <v>3</v>
      </c>
      <c r="J77" s="29" t="s">
        <v>4</v>
      </c>
      <c r="K77" s="57">
        <v>4</v>
      </c>
      <c r="L77" s="57" t="s">
        <v>49</v>
      </c>
      <c r="M77" s="57"/>
      <c r="N77" s="57"/>
      <c r="O77" s="57" t="s">
        <v>5</v>
      </c>
      <c r="P77" s="13">
        <f t="shared" ref="P77:P78" si="5">H77*K77</f>
        <v>200000</v>
      </c>
      <c r="Q77" s="20" t="s">
        <v>3</v>
      </c>
    </row>
    <row r="78" spans="1:17" ht="34.5" customHeight="1">
      <c r="A78" s="200"/>
      <c r="B78" s="176"/>
      <c r="C78" s="322"/>
      <c r="D78" s="324"/>
      <c r="E78" s="326"/>
      <c r="F78" s="326"/>
      <c r="G78" s="13" t="s">
        <v>139</v>
      </c>
      <c r="H78" s="13">
        <v>50000</v>
      </c>
      <c r="I78" s="57" t="s">
        <v>3</v>
      </c>
      <c r="J78" s="29" t="s">
        <v>4</v>
      </c>
      <c r="K78" s="57">
        <v>5</v>
      </c>
      <c r="L78" s="57" t="s">
        <v>49</v>
      </c>
      <c r="M78" s="57"/>
      <c r="N78" s="57"/>
      <c r="O78" s="57" t="s">
        <v>5</v>
      </c>
      <c r="P78" s="13">
        <f t="shared" si="5"/>
        <v>250000</v>
      </c>
      <c r="Q78" s="20" t="s">
        <v>3</v>
      </c>
    </row>
    <row r="79" spans="1:17" ht="34.5" customHeight="1">
      <c r="A79" s="348" t="s">
        <v>184</v>
      </c>
      <c r="B79" s="349"/>
      <c r="C79" s="350"/>
      <c r="D79" s="216">
        <f>D80</f>
        <v>0</v>
      </c>
      <c r="E79" s="217">
        <f>E80</f>
        <v>0</v>
      </c>
      <c r="F79" s="216">
        <f t="shared" ref="F79:F85" si="6">D79-E79</f>
        <v>0</v>
      </c>
      <c r="G79" s="44"/>
      <c r="H79" s="5"/>
      <c r="I79" s="4"/>
      <c r="J79" s="4"/>
      <c r="K79" s="4"/>
      <c r="L79" s="4"/>
      <c r="M79" s="4"/>
      <c r="N79" s="4"/>
      <c r="O79" s="4"/>
      <c r="P79" s="5"/>
      <c r="Q79" s="14"/>
    </row>
    <row r="80" spans="1:17" ht="34.5" customHeight="1">
      <c r="A80" s="67"/>
      <c r="B80" s="351" t="s">
        <v>185</v>
      </c>
      <c r="C80" s="352"/>
      <c r="D80" s="218">
        <f>D81</f>
        <v>0</v>
      </c>
      <c r="E80" s="219">
        <v>0</v>
      </c>
      <c r="F80" s="220">
        <f t="shared" si="6"/>
        <v>0</v>
      </c>
      <c r="G80" s="44"/>
      <c r="H80" s="5"/>
      <c r="I80" s="4"/>
      <c r="J80" s="4"/>
      <c r="K80" s="4"/>
      <c r="L80" s="4"/>
      <c r="M80" s="4"/>
      <c r="N80" s="4"/>
      <c r="O80" s="4"/>
      <c r="P80" s="5"/>
      <c r="Q80" s="14"/>
    </row>
    <row r="81" spans="1:17" ht="34.5" customHeight="1">
      <c r="A81" s="67"/>
      <c r="B81" s="55"/>
      <c r="C81" s="190" t="s">
        <v>186</v>
      </c>
      <c r="D81" s="168">
        <f>P81</f>
        <v>0</v>
      </c>
      <c r="E81" s="175">
        <v>0</v>
      </c>
      <c r="F81" s="168">
        <f t="shared" si="6"/>
        <v>0</v>
      </c>
      <c r="G81" s="150" t="s">
        <v>187</v>
      </c>
      <c r="H81" s="201"/>
      <c r="I81" s="57"/>
      <c r="J81" s="57"/>
      <c r="K81" s="57"/>
      <c r="L81" s="57"/>
      <c r="M81" s="57"/>
      <c r="N81" s="57"/>
      <c r="O81" s="140" t="s">
        <v>5</v>
      </c>
      <c r="P81" s="13">
        <v>0</v>
      </c>
      <c r="Q81" s="20" t="s">
        <v>3</v>
      </c>
    </row>
    <row r="82" spans="1:17" ht="34.5" customHeight="1">
      <c r="A82" s="348" t="s">
        <v>177</v>
      </c>
      <c r="B82" s="349"/>
      <c r="C82" s="350"/>
      <c r="D82" s="216">
        <f>D83</f>
        <v>0</v>
      </c>
      <c r="E82" s="217">
        <f>E83</f>
        <v>607610</v>
      </c>
      <c r="F82" s="216">
        <f t="shared" si="6"/>
        <v>-607610</v>
      </c>
      <c r="G82" s="44"/>
      <c r="H82" s="5"/>
      <c r="I82" s="4"/>
      <c r="J82" s="4"/>
      <c r="K82" s="4"/>
      <c r="L82" s="4"/>
      <c r="M82" s="4"/>
      <c r="N82" s="4"/>
      <c r="O82" s="4"/>
      <c r="P82" s="5"/>
      <c r="Q82" s="14"/>
    </row>
    <row r="83" spans="1:17" ht="34.5" customHeight="1">
      <c r="A83" s="67"/>
      <c r="B83" s="351" t="s">
        <v>178</v>
      </c>
      <c r="C83" s="352"/>
      <c r="D83" s="218">
        <f>D84</f>
        <v>0</v>
      </c>
      <c r="E83" s="219">
        <f>E84</f>
        <v>607610</v>
      </c>
      <c r="F83" s="220">
        <f t="shared" si="6"/>
        <v>-607610</v>
      </c>
      <c r="G83" s="44"/>
      <c r="H83" s="5"/>
      <c r="I83" s="4"/>
      <c r="J83" s="4"/>
      <c r="K83" s="4"/>
      <c r="L83" s="4"/>
      <c r="M83" s="4"/>
      <c r="N83" s="4"/>
      <c r="O83" s="4"/>
      <c r="P83" s="5"/>
      <c r="Q83" s="14"/>
    </row>
    <row r="84" spans="1:17" ht="34.5" customHeight="1" thickBot="1">
      <c r="A84" s="67"/>
      <c r="B84" s="55"/>
      <c r="C84" s="190" t="s">
        <v>179</v>
      </c>
      <c r="D84" s="194">
        <v>0</v>
      </c>
      <c r="E84" s="196">
        <v>607610</v>
      </c>
      <c r="F84" s="194">
        <f t="shared" si="6"/>
        <v>-607610</v>
      </c>
      <c r="G84" s="150" t="s">
        <v>140</v>
      </c>
      <c r="H84" s="201"/>
      <c r="I84" s="57"/>
      <c r="J84" s="57"/>
      <c r="K84" s="57"/>
      <c r="L84" s="57"/>
      <c r="M84" s="57"/>
      <c r="N84" s="57"/>
      <c r="O84" s="140" t="s">
        <v>5</v>
      </c>
      <c r="P84" s="13">
        <v>0</v>
      </c>
      <c r="Q84" s="20" t="s">
        <v>3</v>
      </c>
    </row>
    <row r="85" spans="1:17" ht="34.5" customHeight="1" thickBot="1">
      <c r="A85" s="343" t="s">
        <v>14</v>
      </c>
      <c r="B85" s="344"/>
      <c r="C85" s="345"/>
      <c r="D85" s="221">
        <f>D5+D41+D45+D79+D82</f>
        <v>151197950</v>
      </c>
      <c r="E85" s="221">
        <f>E5+E41+E45+E79+E82</f>
        <v>144555480</v>
      </c>
      <c r="F85" s="221">
        <f t="shared" si="6"/>
        <v>6642470</v>
      </c>
      <c r="G85" s="101"/>
      <c r="H85" s="102"/>
      <c r="I85" s="101"/>
      <c r="J85" s="101"/>
      <c r="K85" s="101"/>
      <c r="L85" s="101"/>
      <c r="M85" s="101"/>
      <c r="N85" s="101"/>
      <c r="O85" s="101"/>
      <c r="P85" s="102"/>
      <c r="Q85" s="103"/>
    </row>
    <row r="87" spans="1:17">
      <c r="D87" s="75"/>
    </row>
    <row r="90" spans="1:17">
      <c r="C90" s="1"/>
      <c r="G90" s="2"/>
      <c r="H90"/>
      <c r="P90"/>
    </row>
    <row r="91" spans="1:17">
      <c r="C91" s="2"/>
      <c r="H91"/>
      <c r="P91"/>
    </row>
    <row r="92" spans="1:17">
      <c r="C92" s="49"/>
      <c r="D92" s="47"/>
      <c r="H92"/>
      <c r="P92"/>
    </row>
    <row r="93" spans="1:17">
      <c r="C93" s="2"/>
      <c r="D93" s="47"/>
      <c r="H93"/>
      <c r="P93"/>
    </row>
    <row r="94" spans="1:17">
      <c r="D94" s="47"/>
      <c r="H94"/>
      <c r="P94"/>
    </row>
  </sheetData>
  <mergeCells count="64">
    <mergeCell ref="F17:F22"/>
    <mergeCell ref="E17:E22"/>
    <mergeCell ref="D17:D22"/>
    <mergeCell ref="C17:C22"/>
    <mergeCell ref="P2:Q2"/>
    <mergeCell ref="A3:C3"/>
    <mergeCell ref="E3:E4"/>
    <mergeCell ref="D3:D4"/>
    <mergeCell ref="G3:Q4"/>
    <mergeCell ref="A4:C4"/>
    <mergeCell ref="F3:F4"/>
    <mergeCell ref="G43:H43"/>
    <mergeCell ref="A5:C5"/>
    <mergeCell ref="B6:C6"/>
    <mergeCell ref="C7:C10"/>
    <mergeCell ref="D7:D10"/>
    <mergeCell ref="E7:E10"/>
    <mergeCell ref="F7:F10"/>
    <mergeCell ref="F23:F26"/>
    <mergeCell ref="C11:C15"/>
    <mergeCell ref="D11:D15"/>
    <mergeCell ref="E11:E15"/>
    <mergeCell ref="F11:F15"/>
    <mergeCell ref="F36:F38"/>
    <mergeCell ref="E39:E40"/>
    <mergeCell ref="F39:F40"/>
    <mergeCell ref="C23:C26"/>
    <mergeCell ref="A85:C85"/>
    <mergeCell ref="C34:C35"/>
    <mergeCell ref="D34:D35"/>
    <mergeCell ref="E34:E35"/>
    <mergeCell ref="F34:F35"/>
    <mergeCell ref="C50:C72"/>
    <mergeCell ref="D50:D72"/>
    <mergeCell ref="E50:E72"/>
    <mergeCell ref="A82:C82"/>
    <mergeCell ref="B83:C83"/>
    <mergeCell ref="B46:C46"/>
    <mergeCell ref="B80:C80"/>
    <mergeCell ref="A79:C79"/>
    <mergeCell ref="A45:C45"/>
    <mergeCell ref="B48:C48"/>
    <mergeCell ref="F50:F72"/>
    <mergeCell ref="D23:D26"/>
    <mergeCell ref="E23:E26"/>
    <mergeCell ref="B31:C31"/>
    <mergeCell ref="E36:E38"/>
    <mergeCell ref="B42:C42"/>
    <mergeCell ref="B27:C27"/>
    <mergeCell ref="A41:C41"/>
    <mergeCell ref="C36:C38"/>
    <mergeCell ref="D36:D38"/>
    <mergeCell ref="C39:C40"/>
    <mergeCell ref="D39:D40"/>
    <mergeCell ref="G74:H74"/>
    <mergeCell ref="C76:C78"/>
    <mergeCell ref="D76:D78"/>
    <mergeCell ref="E76:E78"/>
    <mergeCell ref="F76:F78"/>
    <mergeCell ref="G50:O50"/>
    <mergeCell ref="G55:O55"/>
    <mergeCell ref="G64:O64"/>
    <mergeCell ref="G68:O68"/>
    <mergeCell ref="G71:O7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총괄표</vt:lpstr>
      <vt:lpstr>세입내역</vt:lpstr>
      <vt:lpstr>세출내역</vt:lpstr>
    </vt:vector>
  </TitlesOfParts>
  <Company>ExTra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XP_USER</dc:creator>
  <cp:lastModifiedBy>pc</cp:lastModifiedBy>
  <cp:lastPrinted>2012-12-17T08:47:16Z</cp:lastPrinted>
  <dcterms:created xsi:type="dcterms:W3CDTF">2008-10-30T10:06:54Z</dcterms:created>
  <dcterms:modified xsi:type="dcterms:W3CDTF">2012-12-18T00:37:49Z</dcterms:modified>
</cp:coreProperties>
</file>